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/>
  <bookViews>
    <workbookView xWindow="480" yWindow="105" windowWidth="22995" windowHeight="9975"/>
  </bookViews>
  <sheets>
    <sheet name="Начало" sheetId="1" r:id="rId1"/>
    <sheet name="Правила" sheetId="2" r:id="rId2"/>
    <sheet name="Примеры" sheetId="3" r:id="rId3"/>
    <sheet name="Таблица" sheetId="4" r:id="rId4"/>
    <sheet name="Уравнения" sheetId="5" r:id="rId5"/>
    <sheet name="Кроссворд" sheetId="6" r:id="rId6"/>
    <sheet name="Источники" sheetId="7" r:id="rId7"/>
    <sheet name="итог" sheetId="8" state="hidden" r:id="rId8"/>
  </sheets>
  <calcPr calcId="144525"/>
</workbook>
</file>

<file path=xl/calcChain.xml><?xml version="1.0" encoding="utf-8"?>
<calcChain xmlns="http://schemas.openxmlformats.org/spreadsheetml/2006/main">
  <c r="L17" i="1" l="1"/>
  <c r="D18" i="1"/>
  <c r="AY13" i="5"/>
  <c r="BC13" i="5"/>
  <c r="B6" i="8"/>
  <c r="B4" i="8"/>
  <c r="B3" i="8"/>
  <c r="B2" i="8"/>
  <c r="T1" i="4" l="1"/>
  <c r="V1" i="2"/>
  <c r="W13" i="2" l="1"/>
  <c r="W12" i="2"/>
  <c r="W11" i="2"/>
  <c r="W10" i="2"/>
  <c r="W7" i="2"/>
  <c r="W6" i="2"/>
  <c r="W5" i="2"/>
  <c r="W4" i="2"/>
  <c r="AI9" i="6"/>
  <c r="AH9" i="6"/>
  <c r="AI8" i="6"/>
  <c r="AH8" i="6"/>
  <c r="AI7" i="6"/>
  <c r="AH7" i="6"/>
  <c r="AI6" i="6"/>
  <c r="AH6" i="6"/>
  <c r="AH5" i="6"/>
  <c r="AI5" i="6" s="1"/>
  <c r="AH4" i="6"/>
  <c r="AI4" i="6" s="1"/>
  <c r="AH3" i="6"/>
  <c r="AI3" i="6" s="1"/>
  <c r="AH2" i="6"/>
  <c r="AI2" i="6" s="1"/>
  <c r="AI10" i="6" l="1"/>
  <c r="W10" i="6" s="1"/>
  <c r="W11" i="6" s="1"/>
  <c r="AF9" i="6"/>
  <c r="AG9" i="6" s="1"/>
  <c r="AF8" i="6"/>
  <c r="AG8" i="6" s="1"/>
  <c r="AF7" i="6"/>
  <c r="AG7" i="6" s="1"/>
  <c r="AF6" i="6"/>
  <c r="AG6" i="6" s="1"/>
  <c r="AF5" i="6"/>
  <c r="AG5" i="6" s="1"/>
  <c r="AF4" i="6"/>
  <c r="AG4" i="6" s="1"/>
  <c r="AF3" i="6"/>
  <c r="AG3" i="6" s="1"/>
  <c r="AF2" i="6"/>
  <c r="Y10" i="6" l="1"/>
  <c r="Y11" i="6" s="1"/>
  <c r="AF10" i="6"/>
  <c r="AG2" i="6"/>
  <c r="AG10" i="6" s="1"/>
  <c r="W12" i="6" l="1"/>
  <c r="W13" i="6" l="1"/>
  <c r="AJ1" i="6"/>
  <c r="X14" i="6"/>
  <c r="Y12" i="6"/>
  <c r="Y13" i="6" s="1"/>
  <c r="V17" i="5" l="1"/>
  <c r="H17" i="5"/>
  <c r="AK12" i="5" l="1"/>
  <c r="V5" i="4"/>
  <c r="P7" i="4" s="1"/>
  <c r="U7" i="4"/>
  <c r="U6" i="4"/>
  <c r="U5" i="4"/>
  <c r="U8" i="4" s="1"/>
  <c r="U4" i="3"/>
  <c r="T5" i="3"/>
  <c r="T6" i="3"/>
  <c r="T7" i="3"/>
  <c r="T8" i="3"/>
  <c r="T9" i="3"/>
  <c r="T10" i="3"/>
  <c r="T11" i="3"/>
  <c r="T4" i="3"/>
  <c r="G5" i="3"/>
  <c r="G6" i="3"/>
  <c r="G7" i="3"/>
  <c r="G8" i="3"/>
  <c r="G9" i="3"/>
  <c r="G10" i="3"/>
  <c r="G11" i="3"/>
  <c r="G4" i="3"/>
  <c r="S11" i="3"/>
  <c r="S10" i="3"/>
  <c r="S9" i="3"/>
  <c r="S8" i="3"/>
  <c r="S7" i="3"/>
  <c r="S6" i="3"/>
  <c r="S5" i="3"/>
  <c r="S4" i="3"/>
  <c r="AK15" i="5" l="1"/>
  <c r="AX1" i="5"/>
  <c r="T12" i="3"/>
  <c r="M11" i="3" s="1"/>
  <c r="P8" i="4"/>
  <c r="B5" i="8" l="1"/>
  <c r="B7" i="8" s="1"/>
  <c r="M9" i="3"/>
  <c r="S1" i="3" s="1"/>
  <c r="W14" i="2"/>
  <c r="V13" i="2"/>
  <c r="V12" i="2"/>
  <c r="V11" i="2"/>
  <c r="V10" i="2"/>
  <c r="V7" i="2"/>
  <c r="V6" i="2"/>
  <c r="V5" i="2"/>
  <c r="V4" i="2"/>
  <c r="V14" i="2" l="1"/>
  <c r="R11" i="2" s="1"/>
  <c r="R22" i="2" l="1"/>
  <c r="R13" i="2"/>
</calcChain>
</file>

<file path=xl/comments1.xml><?xml version="1.0" encoding="utf-8"?>
<comments xmlns="http://schemas.openxmlformats.org/spreadsheetml/2006/main">
  <authors>
    <author>Larissa</author>
  </authors>
  <commentList>
    <comment ref="N3" authorId="0">
      <text>
        <r>
          <rPr>
            <b/>
            <sz val="9"/>
            <color indexed="9"/>
            <rFont val="Tahoma"/>
            <family val="2"/>
            <charset val="204"/>
          </rPr>
          <t>Автор: Кашичкина Лариса Николаевна</t>
        </r>
      </text>
    </comment>
  </commentList>
</comments>
</file>

<file path=xl/comments2.xml><?xml version="1.0" encoding="utf-8"?>
<comments xmlns="http://schemas.openxmlformats.org/spreadsheetml/2006/main">
  <authors>
    <author>Larissa</author>
  </authors>
  <commentList>
    <comment ref="J3" authorId="0">
      <text>
        <r>
          <rPr>
            <b/>
            <sz val="9"/>
            <color indexed="81"/>
            <rFont val="Tahoma"/>
            <family val="2"/>
            <charset val="204"/>
          </rPr>
          <t>4. Название разряда дробной части числа, который находится сразу после запятой</t>
        </r>
      </text>
    </comment>
    <comment ref="M4" authorId="0">
      <text>
        <r>
          <rPr>
            <b/>
            <sz val="9"/>
            <color indexed="81"/>
            <rFont val="Tahoma"/>
            <family val="2"/>
            <charset val="204"/>
          </rPr>
          <t>7. Число, которое вычитают, называется ...</t>
        </r>
      </text>
    </comment>
    <comment ref="H5" authorId="0">
      <text>
        <r>
          <rPr>
            <b/>
            <sz val="9"/>
            <color indexed="81"/>
            <rFont val="Tahoma"/>
            <family val="2"/>
            <charset val="204"/>
          </rPr>
          <t>5. Название части десятичной дроби, которая записана после запятой.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6. Название разряда дробной части числа, который стоит на втором месте после запятой.</t>
        </r>
      </text>
    </comment>
    <comment ref="F7" authorId="0">
      <text>
        <r>
          <rPr>
            <b/>
            <sz val="9"/>
            <color indexed="81"/>
            <rFont val="Tahoma"/>
            <family val="2"/>
            <charset val="204"/>
          </rPr>
          <t>3. Знак, которым отделяются целая и дробная части десятичной дроби.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>1. Результат вычитания.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04"/>
          </rPr>
          <t>2. Часть десятичной дроби, которая записывается до запятой.</t>
        </r>
      </text>
    </comment>
    <comment ref="J12" authorId="0">
      <text>
        <r>
          <rPr>
            <b/>
            <sz val="9"/>
            <color indexed="81"/>
            <rFont val="Tahoma"/>
            <family val="2"/>
            <charset val="204"/>
          </rPr>
          <t>8. Результат сложения.</t>
        </r>
      </text>
    </comment>
  </commentList>
</comments>
</file>

<file path=xl/sharedStrings.xml><?xml version="1.0" encoding="utf-8"?>
<sst xmlns="http://schemas.openxmlformats.org/spreadsheetml/2006/main" count="213" uniqueCount="131">
  <si>
    <t>Проверочная работа</t>
  </si>
  <si>
    <t>Математика 5 класс</t>
  </si>
  <si>
    <t>А.</t>
  </si>
  <si>
    <t>1)</t>
  </si>
  <si>
    <t xml:space="preserve">уравнять в </t>
  </si>
  <si>
    <t>количество цифр</t>
  </si>
  <si>
    <t>…</t>
  </si>
  <si>
    <t>под</t>
  </si>
  <si>
    <t>3)</t>
  </si>
  <si>
    <t xml:space="preserve">записать слагаемые друг под другом так, чтобы </t>
  </si>
  <si>
    <t>сложить полученные числа так, как складывают</t>
  </si>
  <si>
    <t>числа</t>
  </si>
  <si>
    <t>поставить в полученной</t>
  </si>
  <si>
    <t>запятую</t>
  </si>
  <si>
    <t>Чтобы сложить две десятичные дроби, надо:</t>
  </si>
  <si>
    <t>Б.</t>
  </si>
  <si>
    <t>уравнять в</t>
  </si>
  <si>
    <t>и</t>
  </si>
  <si>
    <t>запятой</t>
  </si>
  <si>
    <t>2)</t>
  </si>
  <si>
    <t xml:space="preserve">записать </t>
  </si>
  <si>
    <t>так,  чтобы</t>
  </si>
  <si>
    <t>была</t>
  </si>
  <si>
    <t xml:space="preserve">произвести вычитание так, как вычитают </t>
  </si>
  <si>
    <t>4)</t>
  </si>
  <si>
    <t>Чтобы вычесть две десятичные дроби, надо:</t>
  </si>
  <si>
    <t>слагаемых</t>
  </si>
  <si>
    <t>вычитаемом</t>
  </si>
  <si>
    <t>уменьшаемом</t>
  </si>
  <si>
    <t>после</t>
  </si>
  <si>
    <t>перед</t>
  </si>
  <si>
    <t>точки</t>
  </si>
  <si>
    <t>тире</t>
  </si>
  <si>
    <t>цифра</t>
  </si>
  <si>
    <t>запятая</t>
  </si>
  <si>
    <t>цифрой</t>
  </si>
  <si>
    <t>натуральные</t>
  </si>
  <si>
    <t>дробные</t>
  </si>
  <si>
    <t>сумме</t>
  </si>
  <si>
    <t>разности</t>
  </si>
  <si>
    <t>частном</t>
  </si>
  <si>
    <t>цифрами</t>
  </si>
  <si>
    <t>точками</t>
  </si>
  <si>
    <t>запятыми</t>
  </si>
  <si>
    <t>слагаемое</t>
  </si>
  <si>
    <t>уменьшаемое</t>
  </si>
  <si>
    <t>вычитаемое</t>
  </si>
  <si>
    <t>слагаемым</t>
  </si>
  <si>
    <t>уменьшаемым</t>
  </si>
  <si>
    <t>вычитаемым</t>
  </si>
  <si>
    <t>Набрано баллов</t>
  </si>
  <si>
    <t>Оценка</t>
  </si>
  <si>
    <t>Пустоты</t>
  </si>
  <si>
    <t>Баллы</t>
  </si>
  <si>
    <t>Итого</t>
  </si>
  <si>
    <t>Повторение правил</t>
  </si>
  <si>
    <t>Примеры</t>
  </si>
  <si>
    <t>Таблица</t>
  </si>
  <si>
    <t>Уравнения</t>
  </si>
  <si>
    <t>Кроссворд</t>
  </si>
  <si>
    <t>Всего баллов</t>
  </si>
  <si>
    <t>ОЦЕНКА</t>
  </si>
  <si>
    <t>Источники</t>
  </si>
  <si>
    <t>А</t>
  </si>
  <si>
    <r>
      <rPr>
        <b/>
        <sz val="18"/>
        <color rgb="FFFF0000"/>
        <rFont val="Calibri"/>
        <family val="2"/>
        <charset val="204"/>
        <scheme val="minor"/>
      </rPr>
      <t>Инструкция</t>
    </r>
    <r>
      <rPr>
        <sz val="16"/>
        <color rgb="FFFF0000"/>
        <rFont val="Calibri"/>
        <family val="2"/>
        <charset val="204"/>
        <scheme val="minor"/>
      </rPr>
      <t xml:space="preserve"> </t>
    </r>
    <r>
      <rPr>
        <sz val="16"/>
        <color theme="1"/>
        <rFont val="Calibri"/>
        <family val="2"/>
        <charset val="204"/>
        <scheme val="minor"/>
      </rPr>
      <t xml:space="preserve">                                                                         </t>
    </r>
    <r>
      <rPr>
        <sz val="16"/>
        <color rgb="FF7030A0"/>
        <rFont val="Calibri"/>
        <family val="2"/>
        <charset val="204"/>
        <scheme val="minor"/>
      </rPr>
      <t>Вам необходимо заполнить пропуски в правилах сложения и вычитания десятичных дробей. В голубых ячейках находятся списки с вариантами ответов. Разверните каждый список и выберите нужный вариант. После выполнения задания вы увидите количество набранных баллов и оценку. Удачи!</t>
    </r>
  </si>
  <si>
    <t xml:space="preserve">5,8 + 6,7 = </t>
  </si>
  <si>
    <t>5)</t>
  </si>
  <si>
    <t>6)</t>
  </si>
  <si>
    <t>7)</t>
  </si>
  <si>
    <t>8)</t>
  </si>
  <si>
    <t>12 + 3,9 =</t>
  </si>
  <si>
    <t>6,4 + 2,85 =</t>
  </si>
  <si>
    <t>12,822 + 34,51 =</t>
  </si>
  <si>
    <t>28,44 - 18,58 =</t>
  </si>
  <si>
    <t>17,5 - 8,36 =</t>
  </si>
  <si>
    <t>10 - 3,82 =</t>
  </si>
  <si>
    <t>5,4 - 2,573 =</t>
  </si>
  <si>
    <t>№</t>
  </si>
  <si>
    <t>Пример</t>
  </si>
  <si>
    <t>Ответ</t>
  </si>
  <si>
    <t>Результат</t>
  </si>
  <si>
    <r>
      <rPr>
        <b/>
        <sz val="18"/>
        <color rgb="FFFF0000"/>
        <rFont val="Calibri"/>
        <family val="2"/>
        <charset val="204"/>
        <scheme val="minor"/>
      </rPr>
      <t>Инструкция</t>
    </r>
    <r>
      <rPr>
        <sz val="16"/>
        <color rgb="FF7030A0"/>
        <rFont val="Calibri"/>
        <family val="2"/>
        <charset val="204"/>
        <scheme val="minor"/>
      </rPr>
      <t xml:space="preserve">                                  Решите 8 примеров на сложение и вычитание десятичных дробей. Вычисления производите на черновике. Полученный ответ впишите в жёлтую клетку напротив соответствующего примера.   </t>
    </r>
  </si>
  <si>
    <t>Собственная скорость катера</t>
  </si>
  <si>
    <t>Скорость течения реки</t>
  </si>
  <si>
    <t>Скорость катера по течению</t>
  </si>
  <si>
    <t>Скорость катера против течения</t>
  </si>
  <si>
    <t>12 км/ч</t>
  </si>
  <si>
    <t>1,5 км/ч</t>
  </si>
  <si>
    <t>22 км/ч</t>
  </si>
  <si>
    <t>20 км/ч</t>
  </si>
  <si>
    <t>0,8 км/ч</t>
  </si>
  <si>
    <t>18 км/ч</t>
  </si>
  <si>
    <r>
      <rPr>
        <b/>
        <sz val="16"/>
        <color rgb="FFFF0000"/>
        <rFont val="Calibri"/>
        <family val="2"/>
        <charset val="204"/>
        <scheme val="minor"/>
      </rPr>
      <t xml:space="preserve">Инструкция </t>
    </r>
    <r>
      <rPr>
        <sz val="14"/>
        <color rgb="FF7030A0"/>
        <rFont val="Calibri"/>
        <family val="2"/>
        <charset val="204"/>
        <scheme val="minor"/>
      </rPr>
      <t xml:space="preserve">                                Внимательно рассмотрите таблицу. Вспомните, как зависят скорость по течению и скорость против течения от собственной скорости катера и скорости течения. Заполните зелёные клетки таблицы. Впишите </t>
    </r>
    <r>
      <rPr>
        <u/>
        <sz val="14"/>
        <color rgb="FF7030A0"/>
        <rFont val="Calibri"/>
        <family val="2"/>
        <charset val="204"/>
        <scheme val="minor"/>
      </rPr>
      <t>только числа без наименований.</t>
    </r>
  </si>
  <si>
    <t>-</t>
  </si>
  <si>
    <t>=</t>
  </si>
  <si>
    <t>а) (2,34 + х) - 8,5 = 4,73</t>
  </si>
  <si>
    <t>2,34 + х</t>
  </si>
  <si>
    <t>х</t>
  </si>
  <si>
    <t>Ответ:</t>
  </si>
  <si>
    <t>+</t>
  </si>
  <si>
    <t>*</t>
  </si>
  <si>
    <t>:</t>
  </si>
  <si>
    <t>б) (х - 20,8) +12,17 = 22,2</t>
  </si>
  <si>
    <t>х - 20,8</t>
  </si>
  <si>
    <t>1 уравнение</t>
  </si>
  <si>
    <t>2 уравнение</t>
  </si>
  <si>
    <r>
      <rPr>
        <b/>
        <sz val="16"/>
        <color rgb="FFFF0000"/>
        <rFont val="Calibri"/>
        <family val="2"/>
        <charset val="204"/>
        <scheme val="minor"/>
      </rPr>
      <t>Инструкция</t>
    </r>
    <r>
      <rPr>
        <sz val="14"/>
        <color rgb="FF7030A0"/>
        <rFont val="Calibri"/>
        <family val="2"/>
        <charset val="204"/>
        <scheme val="minor"/>
      </rPr>
      <t xml:space="preserve">                                        Решите уравнения, заполнив белые ячейки числами, а жёлтые - знаками действий, выбрав из списка. За каждое верно решённое уравнение получите 1 балл.</t>
    </r>
  </si>
  <si>
    <t>Результат:</t>
  </si>
  <si>
    <t></t>
  </si>
  <si>
    <t></t>
  </si>
  <si>
    <t></t>
  </si>
  <si>
    <t></t>
  </si>
  <si>
    <t></t>
  </si>
  <si>
    <t></t>
  </si>
  <si>
    <t></t>
  </si>
  <si>
    <t></t>
  </si>
  <si>
    <r>
      <rPr>
        <b/>
        <sz val="14"/>
        <color rgb="FFFF0000"/>
        <rFont val="Calibri"/>
        <family val="2"/>
        <charset val="204"/>
        <scheme val="minor"/>
      </rPr>
      <t xml:space="preserve">Инструкция  </t>
    </r>
    <r>
      <rPr>
        <sz val="14"/>
        <color theme="1"/>
        <rFont val="Calibri"/>
        <family val="2"/>
        <charset val="204"/>
        <scheme val="minor"/>
      </rPr>
      <t xml:space="preserve">                                 </t>
    </r>
    <r>
      <rPr>
        <sz val="14"/>
        <color rgb="FF7030A0"/>
        <rFont val="Calibri"/>
        <family val="2"/>
        <charset val="204"/>
        <scheme val="minor"/>
      </rPr>
      <t>Прочитайте вопрос, наведя мышью на ячейку с номером. Впишите ответ, вводя по одной букве в каждую клеточку. Каждый правильный ответ оценивается в 1 балл.</t>
    </r>
  </si>
  <si>
    <t>Результаты</t>
  </si>
  <si>
    <t>Всего вопросов</t>
  </si>
  <si>
    <t>Отвечено</t>
  </si>
  <si>
    <t>Правильно</t>
  </si>
  <si>
    <t>Неправильно</t>
  </si>
  <si>
    <t>Осталось</t>
  </si>
  <si>
    <t>ответы</t>
  </si>
  <si>
    <t>результат</t>
  </si>
  <si>
    <t>проверка заполнения слова</t>
  </si>
  <si>
    <t>заполнено</t>
  </si>
  <si>
    <t>Правила</t>
  </si>
  <si>
    <t xml:space="preserve">http://cs624930.vk.me/v624930330/12067/47KLN03o1v8.jpg </t>
  </si>
  <si>
    <t>девочка со счётами</t>
  </si>
  <si>
    <t>А.Г. Мерзляк и др. Математика: 5 класс: рабочая тетрадь №2 для учщихся общеобразовательных организаций. - М.: Вентана-Граф,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</si>
</sst>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04"/>
      <scheme val="minor"/>
    </font>
    <font>
      <b/>
      <sz val="20"/>
      <color rgb="FF0000FF"/>
      <name val="Candara"/>
      <family val="2"/>
      <charset val="204"/>
    </font>
    <font>
      <sz val="14"/>
      <color rgb="FF7030A0"/>
      <name val="Calibri"/>
      <family val="2"/>
      <charset val="204"/>
      <scheme val="minor"/>
    </font>
    <font>
      <b/>
      <sz val="20"/>
      <color rgb="FF7030A0"/>
      <name val="Calibri"/>
      <family val="2"/>
      <charset val="204"/>
      <scheme val="minor"/>
    </font>
    <font>
      <b/>
      <sz val="26"/>
      <color rgb="FF7030A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24"/>
      <color theme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6"/>
      <color rgb="FF7030A0"/>
      <name val="Calibri"/>
      <family val="2"/>
      <charset val="204"/>
      <scheme val="minor"/>
    </font>
    <font>
      <sz val="18"/>
      <color rgb="FF0000FF"/>
      <name val="Calibri"/>
      <family val="2"/>
      <charset val="204"/>
      <scheme val="minor"/>
    </font>
    <font>
      <b/>
      <sz val="20"/>
      <color rgb="FF00B050"/>
      <name val="Calibri"/>
      <family val="2"/>
      <charset val="204"/>
      <scheme val="minor"/>
    </font>
    <font>
      <b/>
      <sz val="20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color rgb="FF00B050"/>
      <name val="Calibri"/>
      <family val="2"/>
      <charset val="204"/>
      <scheme val="minor"/>
    </font>
    <font>
      <b/>
      <sz val="9"/>
      <color indexed="9"/>
      <name val="Tahoma"/>
      <family val="2"/>
      <charset val="204"/>
    </font>
    <font>
      <b/>
      <sz val="16"/>
      <color rgb="FFFF0000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7030A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rgb="FF7030A0"/>
      <name val="Calibri"/>
      <family val="2"/>
      <charset val="204"/>
      <scheme val="minor"/>
    </font>
    <font>
      <b/>
      <sz val="14"/>
      <color rgb="FF7030A0"/>
      <name val="Calibri"/>
      <family val="2"/>
      <charset val="204"/>
      <scheme val="minor"/>
    </font>
    <font>
      <b/>
      <sz val="28"/>
      <color rgb="FF00B050"/>
      <name val="Calibri"/>
      <family val="2"/>
      <charset val="204"/>
      <scheme val="minor"/>
    </font>
    <font>
      <b/>
      <sz val="28"/>
      <color rgb="FFFF0000"/>
      <name val="Calibri"/>
      <family val="2"/>
      <charset val="204"/>
      <scheme val="minor"/>
    </font>
    <font>
      <u/>
      <sz val="14"/>
      <color rgb="FF7030A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sz val="12"/>
      <color theme="5" tint="-0.499984740745262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6"/>
      <color theme="1"/>
      <name val="Times New Roman"/>
      <family val="1"/>
      <charset val="204"/>
    </font>
    <font>
      <b/>
      <sz val="16"/>
      <color rgb="FFCC00CC"/>
      <name val="Wingdings"/>
      <charset val="2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6"/>
      <color rgb="FF7030A0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</fills>
  <borders count="107">
    <border>
      <left/>
      <right/>
      <top/>
      <bottom/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/>
      <right/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ck">
        <color rgb="FF0070C0"/>
      </right>
      <top style="thin">
        <color rgb="FF0070C0"/>
      </top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/>
      <diagonal/>
    </border>
    <border>
      <left style="thin">
        <color rgb="FF0070C0"/>
      </left>
      <right style="thin">
        <color rgb="FF0070C0"/>
      </right>
      <top style="thick">
        <color rgb="FF0070C0"/>
      </top>
      <bottom/>
      <diagonal/>
    </border>
    <border>
      <left style="thin">
        <color rgb="FF0070C0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ck">
        <color rgb="FF0070C0"/>
      </right>
      <top/>
      <bottom/>
      <diagonal/>
    </border>
    <border>
      <left style="thick">
        <color rgb="FF0070C0"/>
      </left>
      <right style="thin">
        <color rgb="FF0070C0"/>
      </right>
      <top/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/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ck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indexed="64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indexed="64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indexed="64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indexed="64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ck">
        <color theme="2" tint="-0.749961851863155"/>
      </left>
      <right/>
      <top style="thick">
        <color theme="2" tint="-0.749961851863155"/>
      </top>
      <bottom/>
      <diagonal/>
    </border>
    <border>
      <left/>
      <right/>
      <top style="thick">
        <color theme="2" tint="-0.749961851863155"/>
      </top>
      <bottom/>
      <diagonal/>
    </border>
    <border>
      <left/>
      <right style="thick">
        <color theme="2" tint="-0.749961851863155"/>
      </right>
      <top style="thick">
        <color theme="2" tint="-0.749961851863155"/>
      </top>
      <bottom/>
      <diagonal/>
    </border>
    <border>
      <left style="thick">
        <color theme="2" tint="-0.749961851863155"/>
      </left>
      <right/>
      <top/>
      <bottom/>
      <diagonal/>
    </border>
    <border>
      <left/>
      <right style="thick">
        <color theme="2" tint="-0.749961851863155"/>
      </right>
      <top/>
      <bottom/>
      <diagonal/>
    </border>
    <border>
      <left style="thick">
        <color theme="2" tint="-0.749961851863155"/>
      </left>
      <right/>
      <top/>
      <bottom style="thick">
        <color theme="2" tint="-0.749961851863155"/>
      </bottom>
      <diagonal/>
    </border>
    <border>
      <left/>
      <right/>
      <top/>
      <bottom style="thick">
        <color theme="2" tint="-0.749961851863155"/>
      </bottom>
      <diagonal/>
    </border>
    <border>
      <left/>
      <right style="thick">
        <color theme="2" tint="-0.749961851863155"/>
      </right>
      <top/>
      <bottom style="thick">
        <color theme="2" tint="-0.749961851863155"/>
      </bottom>
      <diagonal/>
    </border>
    <border>
      <left style="thick">
        <color theme="5" tint="-0.24994659260841701"/>
      </left>
      <right/>
      <top style="thick">
        <color theme="5" tint="-0.24994659260841701"/>
      </top>
      <bottom/>
      <diagonal/>
    </border>
    <border>
      <left/>
      <right/>
      <top style="thick">
        <color theme="5" tint="-0.24994659260841701"/>
      </top>
      <bottom/>
      <diagonal/>
    </border>
    <border>
      <left/>
      <right style="thick">
        <color theme="5" tint="-0.24994659260841701"/>
      </right>
      <top style="thick">
        <color theme="5" tint="-0.24994659260841701"/>
      </top>
      <bottom/>
      <diagonal/>
    </border>
    <border>
      <left style="thick">
        <color theme="5" tint="-0.24994659260841701"/>
      </left>
      <right/>
      <top/>
      <bottom/>
      <diagonal/>
    </border>
    <border>
      <left/>
      <right style="thick">
        <color theme="5" tint="-0.24994659260841701"/>
      </right>
      <top/>
      <bottom/>
      <diagonal/>
    </border>
    <border>
      <left style="thick">
        <color theme="5" tint="-0.24994659260841701"/>
      </left>
      <right/>
      <top/>
      <bottom style="thick">
        <color theme="5" tint="-0.24994659260841701"/>
      </bottom>
      <diagonal/>
    </border>
    <border>
      <left/>
      <right/>
      <top/>
      <bottom style="thick">
        <color theme="5" tint="-0.24994659260841701"/>
      </bottom>
      <diagonal/>
    </border>
    <border>
      <left/>
      <right style="thick">
        <color theme="5" tint="-0.24994659260841701"/>
      </right>
      <top/>
      <bottom style="thick">
        <color theme="5" tint="-0.24994659260841701"/>
      </bottom>
      <diagonal/>
    </border>
    <border>
      <left style="thin">
        <color rgb="FF0070C0"/>
      </left>
      <right/>
      <top style="medium">
        <color rgb="FF0070C0"/>
      </top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 style="medium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 style="medium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medium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 style="medium">
        <color rgb="FF0070C0"/>
      </bottom>
      <diagonal/>
    </border>
    <border>
      <left style="medium">
        <color rgb="FF008000"/>
      </left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rgb="FF008000"/>
      </left>
      <right style="medium">
        <color rgb="FF008000"/>
      </right>
      <top style="medium">
        <color rgb="FF008000"/>
      </top>
      <bottom/>
      <diagonal/>
    </border>
    <border>
      <left style="medium">
        <color rgb="FF008000"/>
      </left>
      <right style="medium">
        <color rgb="FF008000"/>
      </right>
      <top/>
      <bottom style="medium">
        <color rgb="FF008000"/>
      </bottom>
      <diagonal/>
    </border>
    <border>
      <left style="medium">
        <color rgb="FF008000"/>
      </left>
      <right style="medium">
        <color rgb="FF008000"/>
      </right>
      <top/>
      <bottom/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thick">
        <color rgb="FF008000"/>
      </left>
      <right/>
      <top style="thick">
        <color rgb="FF008000"/>
      </top>
      <bottom/>
      <diagonal/>
    </border>
    <border>
      <left/>
      <right/>
      <top style="thick">
        <color rgb="FF008000"/>
      </top>
      <bottom/>
      <diagonal/>
    </border>
    <border>
      <left/>
      <right style="thick">
        <color rgb="FF008000"/>
      </right>
      <top style="thick">
        <color rgb="FF008000"/>
      </top>
      <bottom/>
      <diagonal/>
    </border>
    <border>
      <left style="thick">
        <color rgb="FF008000"/>
      </left>
      <right/>
      <top/>
      <bottom/>
      <diagonal/>
    </border>
    <border>
      <left/>
      <right style="thick">
        <color rgb="FF008000"/>
      </right>
      <top/>
      <bottom/>
      <diagonal/>
    </border>
    <border>
      <left style="thick">
        <color rgb="FF008000"/>
      </left>
      <right/>
      <top/>
      <bottom style="thick">
        <color rgb="FF008000"/>
      </bottom>
      <diagonal/>
    </border>
    <border>
      <left/>
      <right/>
      <top/>
      <bottom style="thick">
        <color rgb="FF008000"/>
      </bottom>
      <diagonal/>
    </border>
    <border>
      <left/>
      <right style="thick">
        <color rgb="FF008000"/>
      </right>
      <top/>
      <bottom style="thick">
        <color rgb="FF00800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92D050"/>
      </left>
      <right/>
      <top/>
      <bottom/>
      <diagonal/>
    </border>
    <border>
      <left/>
      <right style="thin">
        <color rgb="FF92D050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9" fontId="29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Fill="1" applyProtection="1">
      <protection hidden="1"/>
    </xf>
    <xf numFmtId="0" fontId="0" fillId="2" borderId="0" xfId="0" applyFill="1" applyProtection="1"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0" fillId="4" borderId="0" xfId="0" applyFill="1" applyProtection="1">
      <protection hidden="1"/>
    </xf>
    <xf numFmtId="0" fontId="0" fillId="0" borderId="0" xfId="0" applyProtection="1">
      <protection hidden="1"/>
    </xf>
    <xf numFmtId="0" fontId="0" fillId="15" borderId="0" xfId="0" applyFill="1" applyProtection="1">
      <protection hidden="1"/>
    </xf>
    <xf numFmtId="0" fontId="7" fillId="4" borderId="0" xfId="0" applyFont="1" applyFill="1" applyProtection="1">
      <protection hidden="1"/>
    </xf>
    <xf numFmtId="0" fontId="9" fillId="3" borderId="0" xfId="0" applyFont="1" applyFill="1" applyAlignment="1" applyProtection="1">
      <alignment horizontal="right" vertical="center"/>
      <protection hidden="1"/>
    </xf>
    <xf numFmtId="0" fontId="7" fillId="3" borderId="0" xfId="0" applyFont="1" applyFill="1" applyAlignment="1" applyProtection="1">
      <alignment horizontal="right" vertical="center"/>
      <protection hidden="1"/>
    </xf>
    <xf numFmtId="0" fontId="7" fillId="3" borderId="0" xfId="0" applyFont="1" applyFill="1" applyAlignment="1" applyProtection="1">
      <alignment horizontal="left"/>
      <protection hidden="1"/>
    </xf>
    <xf numFmtId="0" fontId="7" fillId="3" borderId="0" xfId="0" applyFont="1" applyFill="1" applyProtection="1">
      <protection hidden="1"/>
    </xf>
    <xf numFmtId="0" fontId="7" fillId="3" borderId="0" xfId="0" applyFont="1" applyFill="1" applyAlignment="1" applyProtection="1">
      <protection hidden="1"/>
    </xf>
    <xf numFmtId="0" fontId="7" fillId="3" borderId="0" xfId="0" applyFont="1" applyFill="1" applyAlignment="1" applyProtection="1">
      <alignment horizontal="center" vertical="center"/>
      <protection hidden="1"/>
    </xf>
    <xf numFmtId="0" fontId="7" fillId="3" borderId="0" xfId="0" applyFont="1" applyFill="1" applyAlignment="1" applyProtection="1">
      <alignment horizontal="center"/>
      <protection hidden="1"/>
    </xf>
    <xf numFmtId="0" fontId="0" fillId="3" borderId="0" xfId="0" applyFill="1" applyProtection="1">
      <protection hidden="1"/>
    </xf>
    <xf numFmtId="0" fontId="7" fillId="5" borderId="1" xfId="0" applyFont="1" applyFill="1" applyBorder="1" applyAlignment="1" applyProtection="1">
      <alignment horizontal="center" vertical="center"/>
      <protection locked="0" hidden="1"/>
    </xf>
    <xf numFmtId="0" fontId="7" fillId="5" borderId="7" xfId="0" applyFont="1" applyFill="1" applyBorder="1" applyAlignment="1" applyProtection="1">
      <alignment horizontal="center"/>
      <protection locked="0" hidden="1"/>
    </xf>
    <xf numFmtId="0" fontId="20" fillId="5" borderId="34" xfId="0" applyFont="1" applyFill="1" applyBorder="1" applyAlignment="1" applyProtection="1">
      <alignment horizontal="center" vertical="center"/>
      <protection hidden="1"/>
    </xf>
    <xf numFmtId="0" fontId="20" fillId="5" borderId="35" xfId="0" applyFont="1" applyFill="1" applyBorder="1" applyAlignment="1" applyProtection="1">
      <alignment horizontal="center" vertical="center"/>
      <protection hidden="1"/>
    </xf>
    <xf numFmtId="0" fontId="20" fillId="5" borderId="36" xfId="0" applyFont="1" applyFill="1" applyBorder="1" applyAlignment="1" applyProtection="1">
      <alignment horizontal="center" vertical="center"/>
      <protection hidden="1"/>
    </xf>
    <xf numFmtId="0" fontId="18" fillId="5" borderId="37" xfId="0" applyFont="1" applyFill="1" applyBorder="1" applyAlignment="1" applyProtection="1">
      <alignment horizontal="right"/>
      <protection hidden="1"/>
    </xf>
    <xf numFmtId="0" fontId="16" fillId="5" borderId="39" xfId="0" applyFont="1" applyFill="1" applyBorder="1" applyAlignment="1" applyProtection="1">
      <alignment horizontal="center" vertical="center"/>
      <protection hidden="1"/>
    </xf>
    <xf numFmtId="0" fontId="18" fillId="5" borderId="40" xfId="0" applyFont="1" applyFill="1" applyBorder="1" applyAlignment="1" applyProtection="1">
      <alignment horizontal="right"/>
      <protection hidden="1"/>
    </xf>
    <xf numFmtId="0" fontId="0" fillId="7" borderId="0" xfId="0" applyFill="1" applyAlignment="1" applyProtection="1">
      <alignment horizontal="center"/>
      <protection hidden="1"/>
    </xf>
    <xf numFmtId="0" fontId="9" fillId="8" borderId="38" xfId="0" applyFont="1" applyFill="1" applyBorder="1" applyAlignment="1" applyProtection="1">
      <alignment horizontal="center" vertical="center"/>
      <protection locked="0" hidden="1"/>
    </xf>
    <xf numFmtId="0" fontId="9" fillId="8" borderId="41" xfId="0" applyFont="1" applyFill="1" applyBorder="1" applyAlignment="1" applyProtection="1">
      <alignment horizontal="center" vertical="center"/>
      <protection locked="0" hidden="1"/>
    </xf>
    <xf numFmtId="0" fontId="0" fillId="12" borderId="0" xfId="0" applyFill="1" applyProtection="1">
      <protection hidden="1"/>
    </xf>
    <xf numFmtId="0" fontId="22" fillId="0" borderId="36" xfId="0" applyFont="1" applyBorder="1" applyAlignment="1" applyProtection="1">
      <alignment horizontal="center" vertical="center"/>
      <protection hidden="1"/>
    </xf>
    <xf numFmtId="0" fontId="0" fillId="14" borderId="0" xfId="0" applyFill="1" applyProtection="1">
      <protection hidden="1"/>
    </xf>
    <xf numFmtId="0" fontId="25" fillId="0" borderId="0" xfId="0" applyFont="1" applyProtection="1">
      <protection hidden="1"/>
    </xf>
    <xf numFmtId="0" fontId="7" fillId="13" borderId="56" xfId="0" applyFont="1" applyFill="1" applyBorder="1" applyProtection="1">
      <protection hidden="1"/>
    </xf>
    <xf numFmtId="0" fontId="7" fillId="13" borderId="57" xfId="0" applyFont="1" applyFill="1" applyBorder="1" applyProtection="1">
      <protection hidden="1"/>
    </xf>
    <xf numFmtId="0" fontId="7" fillId="13" borderId="58" xfId="0" applyFont="1" applyFill="1" applyBorder="1" applyProtection="1">
      <protection hidden="1"/>
    </xf>
    <xf numFmtId="0" fontId="7" fillId="13" borderId="0" xfId="0" applyFont="1" applyFill="1" applyBorder="1" applyProtection="1">
      <protection hidden="1"/>
    </xf>
    <xf numFmtId="0" fontId="7" fillId="13" borderId="59" xfId="0" applyFont="1" applyFill="1" applyBorder="1" applyProtection="1">
      <protection hidden="1"/>
    </xf>
    <xf numFmtId="0" fontId="0" fillId="12" borderId="66" xfId="0" applyFill="1" applyBorder="1" applyProtection="1">
      <protection hidden="1"/>
    </xf>
    <xf numFmtId="0" fontId="0" fillId="12" borderId="0" xfId="0" applyFill="1" applyBorder="1" applyProtection="1">
      <protection hidden="1"/>
    </xf>
    <xf numFmtId="0" fontId="0" fillId="12" borderId="67" xfId="0" applyFill="1" applyBorder="1" applyProtection="1">
      <protection hidden="1"/>
    </xf>
    <xf numFmtId="0" fontId="7" fillId="13" borderId="0" xfId="0" applyFont="1" applyFill="1" applyBorder="1" applyAlignment="1" applyProtection="1">
      <alignment horizontal="center" vertical="center"/>
      <protection hidden="1"/>
    </xf>
    <xf numFmtId="0" fontId="7" fillId="12" borderId="0" xfId="0" applyFont="1" applyFill="1" applyBorder="1" applyAlignment="1" applyProtection="1">
      <alignment horizontal="center" vertical="center"/>
      <protection hidden="1"/>
    </xf>
    <xf numFmtId="0" fontId="7" fillId="12" borderId="0" xfId="0" applyFont="1" applyFill="1" applyBorder="1" applyAlignment="1" applyProtection="1">
      <alignment vertical="center"/>
      <protection hidden="1"/>
    </xf>
    <xf numFmtId="0" fontId="7" fillId="13" borderId="60" xfId="0" applyFont="1" applyFill="1" applyBorder="1" applyProtection="1">
      <protection hidden="1"/>
    </xf>
    <xf numFmtId="0" fontId="7" fillId="13" borderId="61" xfId="0" applyFont="1" applyFill="1" applyBorder="1" applyProtection="1">
      <protection hidden="1"/>
    </xf>
    <xf numFmtId="0" fontId="7" fillId="13" borderId="62" xfId="0" applyFont="1" applyFill="1" applyBorder="1" applyProtection="1">
      <protection hidden="1"/>
    </xf>
    <xf numFmtId="0" fontId="0" fillId="12" borderId="68" xfId="0" applyFill="1" applyBorder="1" applyProtection="1">
      <protection hidden="1"/>
    </xf>
    <xf numFmtId="0" fontId="0" fillId="12" borderId="69" xfId="0" applyFill="1" applyBorder="1" applyProtection="1">
      <protection hidden="1"/>
    </xf>
    <xf numFmtId="0" fontId="0" fillId="12" borderId="70" xfId="0" applyFill="1" applyBorder="1" applyProtection="1">
      <protection hidden="1"/>
    </xf>
    <xf numFmtId="0" fontId="7" fillId="8" borderId="49" xfId="0" applyFont="1" applyFill="1" applyBorder="1" applyAlignment="1" applyProtection="1">
      <alignment horizontal="center" vertical="center"/>
      <protection locked="0" hidden="1"/>
    </xf>
    <xf numFmtId="0" fontId="7" fillId="8" borderId="52" xfId="0" applyFont="1" applyFill="1" applyBorder="1" applyAlignment="1" applyProtection="1">
      <alignment horizontal="center" vertical="center"/>
      <protection locked="0" hidden="1"/>
    </xf>
    <xf numFmtId="0" fontId="25" fillId="3" borderId="89" xfId="0" applyFont="1" applyFill="1" applyBorder="1" applyProtection="1">
      <protection hidden="1"/>
    </xf>
    <xf numFmtId="0" fontId="25" fillId="3" borderId="90" xfId="0" applyFont="1" applyFill="1" applyBorder="1" applyProtection="1">
      <protection hidden="1"/>
    </xf>
    <xf numFmtId="0" fontId="25" fillId="3" borderId="91" xfId="0" applyFont="1" applyFill="1" applyBorder="1" applyProtection="1">
      <protection hidden="1"/>
    </xf>
    <xf numFmtId="0" fontId="25" fillId="0" borderId="0" xfId="0" applyFont="1" applyFill="1" applyBorder="1" applyProtection="1">
      <protection hidden="1"/>
    </xf>
    <xf numFmtId="0" fontId="25" fillId="3" borderId="92" xfId="0" applyFont="1" applyFill="1" applyBorder="1" applyProtection="1">
      <protection hidden="1"/>
    </xf>
    <xf numFmtId="0" fontId="25" fillId="3" borderId="0" xfId="0" applyFont="1" applyFill="1" applyBorder="1" applyProtection="1">
      <protection hidden="1"/>
    </xf>
    <xf numFmtId="0" fontId="25" fillId="3" borderId="93" xfId="0" applyFont="1" applyFill="1" applyBorder="1" applyProtection="1"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0" fontId="31" fillId="3" borderId="0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Border="1" applyAlignment="1" applyProtection="1">
      <alignment horizontal="right" vertical="center"/>
      <protection hidden="1"/>
    </xf>
    <xf numFmtId="0" fontId="32" fillId="3" borderId="92" xfId="0" applyFont="1" applyFill="1" applyBorder="1" applyAlignment="1" applyProtection="1">
      <alignment horizontal="right" vertical="center"/>
      <protection hidden="1"/>
    </xf>
    <xf numFmtId="0" fontId="25" fillId="3" borderId="94" xfId="0" applyFont="1" applyFill="1" applyBorder="1" applyProtection="1">
      <protection hidden="1"/>
    </xf>
    <xf numFmtId="0" fontId="25" fillId="3" borderId="95" xfId="0" applyFont="1" applyFill="1" applyBorder="1" applyProtection="1">
      <protection hidden="1"/>
    </xf>
    <xf numFmtId="0" fontId="25" fillId="3" borderId="96" xfId="0" applyFont="1" applyFill="1" applyBorder="1" applyProtection="1">
      <protection hidden="1"/>
    </xf>
    <xf numFmtId="0" fontId="35" fillId="3" borderId="83" xfId="0" applyFont="1" applyFill="1" applyBorder="1" applyAlignment="1" applyProtection="1">
      <alignment horizontal="center" vertical="center"/>
      <protection locked="0" hidden="1"/>
    </xf>
    <xf numFmtId="0" fontId="35" fillId="3" borderId="87" xfId="0" applyFont="1" applyFill="1" applyBorder="1" applyAlignment="1" applyProtection="1">
      <alignment horizontal="center" vertical="center"/>
      <protection locked="0" hidden="1"/>
    </xf>
    <xf numFmtId="0" fontId="35" fillId="3" borderId="88" xfId="0" applyFont="1" applyFill="1" applyBorder="1" applyAlignment="1" applyProtection="1">
      <alignment horizontal="center" vertical="center"/>
      <protection locked="0" hidden="1"/>
    </xf>
    <xf numFmtId="0" fontId="35" fillId="3" borderId="84" xfId="0" applyFont="1" applyFill="1" applyBorder="1" applyAlignment="1" applyProtection="1">
      <alignment horizontal="center" vertical="center"/>
      <protection locked="0" hidden="1"/>
    </xf>
    <xf numFmtId="0" fontId="35" fillId="3" borderId="85" xfId="0" applyFont="1" applyFill="1" applyBorder="1" applyAlignment="1" applyProtection="1">
      <alignment horizontal="center" vertical="center"/>
      <protection locked="0" hidden="1"/>
    </xf>
    <xf numFmtId="0" fontId="35" fillId="3" borderId="86" xfId="0" applyFont="1" applyFill="1" applyBorder="1" applyAlignment="1" applyProtection="1">
      <alignment horizontal="center" vertical="center"/>
      <protection locked="0" hidden="1"/>
    </xf>
    <xf numFmtId="0" fontId="0" fillId="9" borderId="0" xfId="0" applyFill="1" applyProtection="1">
      <protection hidden="1"/>
    </xf>
    <xf numFmtId="0" fontId="0" fillId="9" borderId="0" xfId="0" applyFill="1" applyAlignment="1" applyProtection="1">
      <alignment horizontal="right" vertical="center"/>
      <protection hidden="1"/>
    </xf>
    <xf numFmtId="0" fontId="12" fillId="2" borderId="17" xfId="0" applyFont="1" applyFill="1" applyBorder="1" applyAlignment="1" applyProtection="1">
      <alignment horizontal="center" vertical="center"/>
      <protection hidden="1"/>
    </xf>
    <xf numFmtId="0" fontId="12" fillId="2" borderId="18" xfId="0" applyFont="1" applyFill="1" applyBorder="1" applyAlignment="1" applyProtection="1">
      <alignment horizontal="center" vertical="center"/>
      <protection hidden="1"/>
    </xf>
    <xf numFmtId="0" fontId="12" fillId="2" borderId="20" xfId="0" applyFont="1" applyFill="1" applyBorder="1" applyAlignment="1" applyProtection="1">
      <alignment horizontal="center" vertical="center"/>
      <protection hidden="1"/>
    </xf>
    <xf numFmtId="0" fontId="12" fillId="2" borderId="21" xfId="0" applyFont="1" applyFill="1" applyBorder="1" applyAlignment="1" applyProtection="1">
      <alignment horizontal="center" vertical="center"/>
      <protection hidden="1"/>
    </xf>
    <xf numFmtId="0" fontId="12" fillId="2" borderId="23" xfId="0" applyFont="1" applyFill="1" applyBorder="1" applyAlignment="1" applyProtection="1">
      <alignment horizontal="center" vertical="center"/>
      <protection hidden="1"/>
    </xf>
    <xf numFmtId="0" fontId="12" fillId="2" borderId="24" xfId="0" applyFont="1" applyFill="1" applyBorder="1" applyAlignment="1" applyProtection="1">
      <alignment horizontal="center" vertical="center"/>
      <protection hidden="1"/>
    </xf>
    <xf numFmtId="0" fontId="12" fillId="2" borderId="19" xfId="0" applyFont="1" applyFill="1" applyBorder="1" applyAlignment="1" applyProtection="1">
      <alignment horizontal="center" vertical="center"/>
      <protection hidden="1"/>
    </xf>
    <xf numFmtId="0" fontId="12" fillId="2" borderId="22" xfId="0" applyFont="1" applyFill="1" applyBorder="1" applyAlignment="1" applyProtection="1">
      <alignment horizontal="center" vertical="center"/>
      <protection hidden="1"/>
    </xf>
    <xf numFmtId="0" fontId="12" fillId="2" borderId="25" xfId="0" applyFont="1" applyFill="1" applyBorder="1" applyAlignment="1" applyProtection="1">
      <alignment horizontal="center" vertical="center"/>
      <protection hidden="1"/>
    </xf>
    <xf numFmtId="0" fontId="5" fillId="2" borderId="0" xfId="1" applyFill="1" applyAlignment="1" applyProtection="1">
      <alignment horizontal="center"/>
      <protection hidden="1"/>
    </xf>
    <xf numFmtId="0" fontId="14" fillId="2" borderId="8" xfId="0" applyFont="1" applyFill="1" applyBorder="1" applyAlignment="1" applyProtection="1">
      <alignment horizontal="center" vertical="center"/>
      <protection hidden="1"/>
    </xf>
    <xf numFmtId="0" fontId="14" fillId="2" borderId="9" xfId="0" applyFont="1" applyFill="1" applyBorder="1" applyAlignment="1" applyProtection="1">
      <alignment horizontal="center" vertical="center"/>
      <protection hidden="1"/>
    </xf>
    <xf numFmtId="0" fontId="14" fillId="2" borderId="14" xfId="0" applyFont="1" applyFill="1" applyBorder="1" applyAlignment="1" applyProtection="1">
      <alignment horizontal="center" vertical="center"/>
      <protection hidden="1"/>
    </xf>
    <xf numFmtId="0" fontId="14" fillId="2" borderId="15" xfId="0" applyFont="1" applyFill="1" applyBorder="1" applyAlignment="1" applyProtection="1">
      <alignment horizontal="center" vertical="center"/>
      <protection hidden="1"/>
    </xf>
    <xf numFmtId="0" fontId="14" fillId="2" borderId="11" xfId="0" applyFont="1" applyFill="1" applyBorder="1" applyAlignment="1" applyProtection="1">
      <alignment horizontal="center" vertical="center"/>
      <protection hidden="1"/>
    </xf>
    <xf numFmtId="0" fontId="14" fillId="2" borderId="12" xfId="0" applyFont="1" applyFill="1" applyBorder="1" applyAlignment="1" applyProtection="1">
      <alignment horizontal="center" vertical="center"/>
      <protection hidden="1"/>
    </xf>
    <xf numFmtId="0" fontId="14" fillId="2" borderId="10" xfId="0" applyFont="1" applyFill="1" applyBorder="1" applyAlignment="1" applyProtection="1">
      <alignment horizontal="center" vertical="center"/>
      <protection hidden="1"/>
    </xf>
    <xf numFmtId="0" fontId="14" fillId="2" borderId="16" xfId="0" applyFont="1" applyFill="1" applyBorder="1" applyAlignment="1" applyProtection="1">
      <alignment horizontal="center" vertical="center"/>
      <protection hidden="1"/>
    </xf>
    <xf numFmtId="0" fontId="14" fillId="2" borderId="13" xfId="0" applyFont="1" applyFill="1" applyBorder="1" applyAlignment="1" applyProtection="1">
      <alignment horizontal="center" vertical="center"/>
      <protection hidden="1"/>
    </xf>
    <xf numFmtId="0" fontId="6" fillId="2" borderId="0" xfId="1" applyFont="1" applyFill="1" applyAlignment="1" applyProtection="1">
      <alignment horizontal="left" indent="6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left" vertical="center" indent="4"/>
      <protection hidden="1"/>
    </xf>
    <xf numFmtId="0" fontId="0" fillId="2" borderId="0" xfId="0" applyFill="1" applyAlignment="1" applyProtection="1">
      <alignment horizontal="center"/>
      <protection hidden="1"/>
    </xf>
    <xf numFmtId="0" fontId="10" fillId="3" borderId="0" xfId="0" applyFont="1" applyFill="1" applyAlignment="1" applyProtection="1">
      <alignment horizontal="center"/>
      <protection hidden="1"/>
    </xf>
    <xf numFmtId="0" fontId="8" fillId="3" borderId="0" xfId="0" applyFont="1" applyFill="1" applyAlignment="1" applyProtection="1">
      <alignment horizontal="center"/>
      <protection hidden="1"/>
    </xf>
    <xf numFmtId="0" fontId="9" fillId="3" borderId="0" xfId="0" applyFont="1" applyFill="1" applyAlignment="1" applyProtection="1">
      <alignment horizontal="left"/>
      <protection hidden="1"/>
    </xf>
    <xf numFmtId="0" fontId="7" fillId="3" borderId="0" xfId="0" applyFont="1" applyFill="1" applyAlignment="1" applyProtection="1">
      <alignment horizontal="left"/>
      <protection hidden="1"/>
    </xf>
    <xf numFmtId="0" fontId="7" fillId="3" borderId="105" xfId="0" applyFont="1" applyFill="1" applyBorder="1" applyAlignment="1" applyProtection="1">
      <alignment horizontal="center"/>
      <protection hidden="1"/>
    </xf>
    <xf numFmtId="0" fontId="7" fillId="3" borderId="0" xfId="0" applyFont="1" applyFill="1" applyAlignment="1" applyProtection="1">
      <alignment horizontal="center"/>
      <protection hidden="1"/>
    </xf>
    <xf numFmtId="0" fontId="7" fillId="3" borderId="106" xfId="0" applyFont="1" applyFill="1" applyBorder="1" applyAlignment="1" applyProtection="1">
      <alignment horizontal="center"/>
      <protection hidden="1"/>
    </xf>
    <xf numFmtId="0" fontId="7" fillId="5" borderId="2" xfId="0" applyFont="1" applyFill="1" applyBorder="1" applyAlignment="1" applyProtection="1">
      <alignment horizontal="center"/>
      <protection locked="0" hidden="1"/>
    </xf>
    <xf numFmtId="0" fontId="7" fillId="5" borderId="3" xfId="0" applyFont="1" applyFill="1" applyBorder="1" applyAlignment="1" applyProtection="1">
      <alignment horizontal="center"/>
      <protection locked="0" hidden="1"/>
    </xf>
    <xf numFmtId="0" fontId="7" fillId="3" borderId="0" xfId="0" applyFont="1" applyFill="1" applyAlignment="1" applyProtection="1">
      <alignment horizontal="left" vertical="center"/>
      <protection hidden="1"/>
    </xf>
    <xf numFmtId="0" fontId="7" fillId="5" borderId="4" xfId="0" applyFont="1" applyFill="1" applyBorder="1" applyAlignment="1" applyProtection="1">
      <alignment horizontal="center"/>
      <protection locked="0" hidden="1"/>
    </xf>
    <xf numFmtId="0" fontId="7" fillId="5" borderId="5" xfId="0" applyFont="1" applyFill="1" applyBorder="1" applyAlignment="1" applyProtection="1">
      <alignment horizontal="center"/>
      <protection locked="0" hidden="1"/>
    </xf>
    <xf numFmtId="0" fontId="7" fillId="5" borderId="6" xfId="0" applyFont="1" applyFill="1" applyBorder="1" applyAlignment="1" applyProtection="1">
      <alignment horizontal="center"/>
      <protection locked="0" hidden="1"/>
    </xf>
    <xf numFmtId="0" fontId="7" fillId="5" borderId="2" xfId="0" applyFont="1" applyFill="1" applyBorder="1" applyAlignment="1" applyProtection="1">
      <alignment horizontal="center" vertical="center"/>
      <protection locked="0" hidden="1"/>
    </xf>
    <xf numFmtId="0" fontId="7" fillId="5" borderId="3" xfId="0" applyFont="1" applyFill="1" applyBorder="1" applyAlignment="1" applyProtection="1">
      <alignment horizontal="center" vertical="center"/>
      <protection locked="0" hidden="1"/>
    </xf>
    <xf numFmtId="0" fontId="12" fillId="0" borderId="37" xfId="0" applyFont="1" applyBorder="1" applyAlignment="1" applyProtection="1">
      <alignment horizontal="center" vertical="center"/>
      <protection hidden="1"/>
    </xf>
    <xf numFmtId="0" fontId="12" fillId="0" borderId="38" xfId="0" applyFont="1" applyBorder="1" applyAlignment="1" applyProtection="1">
      <alignment horizontal="center" vertical="center"/>
      <protection hidden="1"/>
    </xf>
    <xf numFmtId="0" fontId="12" fillId="0" borderId="40" xfId="0" applyFont="1" applyBorder="1" applyAlignment="1" applyProtection="1">
      <alignment horizontal="center" vertical="center"/>
      <protection hidden="1"/>
    </xf>
    <xf numFmtId="0" fontId="12" fillId="0" borderId="41" xfId="0" applyFont="1" applyBorder="1" applyAlignment="1" applyProtection="1">
      <alignment horizontal="center" vertical="center"/>
      <protection hidden="1"/>
    </xf>
    <xf numFmtId="0" fontId="23" fillId="0" borderId="38" xfId="0" applyFont="1" applyBorder="1" applyAlignment="1" applyProtection="1">
      <alignment horizontal="center" vertical="center"/>
      <protection hidden="1"/>
    </xf>
    <xf numFmtId="0" fontId="23" fillId="0" borderId="39" xfId="0" applyFont="1" applyBorder="1" applyAlignment="1" applyProtection="1">
      <alignment horizontal="center" vertical="center"/>
      <protection hidden="1"/>
    </xf>
    <xf numFmtId="0" fontId="23" fillId="0" borderId="41" xfId="0" applyFont="1" applyBorder="1" applyAlignment="1" applyProtection="1">
      <alignment horizontal="center" vertical="center"/>
      <protection hidden="1"/>
    </xf>
    <xf numFmtId="0" fontId="23" fillId="0" borderId="42" xfId="0" applyFont="1" applyBorder="1" applyAlignment="1" applyProtection="1">
      <alignment horizontal="center" vertical="center"/>
      <protection hidden="1"/>
    </xf>
    <xf numFmtId="0" fontId="7" fillId="6" borderId="26" xfId="0" applyFont="1" applyFill="1" applyBorder="1" applyAlignment="1" applyProtection="1">
      <alignment horizontal="center" vertical="center" wrapText="1"/>
      <protection hidden="1"/>
    </xf>
    <xf numFmtId="0" fontId="7" fillId="6" borderId="27" xfId="0" applyFont="1" applyFill="1" applyBorder="1" applyAlignment="1" applyProtection="1">
      <alignment horizontal="center" vertical="center" wrapText="1"/>
      <protection hidden="1"/>
    </xf>
    <xf numFmtId="0" fontId="7" fillId="6" borderId="28" xfId="0" applyFont="1" applyFill="1" applyBorder="1" applyAlignment="1" applyProtection="1">
      <alignment horizontal="center" vertical="center" wrapText="1"/>
      <protection hidden="1"/>
    </xf>
    <xf numFmtId="0" fontId="7" fillId="6" borderId="29" xfId="0" applyFont="1" applyFill="1" applyBorder="1" applyAlignment="1" applyProtection="1">
      <alignment horizontal="center" vertical="center" wrapText="1"/>
      <protection hidden="1"/>
    </xf>
    <xf numFmtId="0" fontId="7" fillId="6" borderId="0" xfId="0" applyFont="1" applyFill="1" applyBorder="1" applyAlignment="1" applyProtection="1">
      <alignment horizontal="center" vertical="center" wrapText="1"/>
      <protection hidden="1"/>
    </xf>
    <xf numFmtId="0" fontId="7" fillId="6" borderId="30" xfId="0" applyFont="1" applyFill="1" applyBorder="1" applyAlignment="1" applyProtection="1">
      <alignment horizontal="center" vertical="center" wrapText="1"/>
      <protection hidden="1"/>
    </xf>
    <xf numFmtId="0" fontId="7" fillId="6" borderId="31" xfId="0" applyFont="1" applyFill="1" applyBorder="1" applyAlignment="1" applyProtection="1">
      <alignment horizontal="center" vertical="center" wrapText="1"/>
      <protection hidden="1"/>
    </xf>
    <xf numFmtId="0" fontId="7" fillId="6" borderId="32" xfId="0" applyFont="1" applyFill="1" applyBorder="1" applyAlignment="1" applyProtection="1">
      <alignment horizontal="center" vertical="center" wrapText="1"/>
      <protection hidden="1"/>
    </xf>
    <xf numFmtId="0" fontId="7" fillId="6" borderId="33" xfId="0" applyFont="1" applyFill="1" applyBorder="1" applyAlignment="1" applyProtection="1">
      <alignment horizontal="center" vertical="center" wrapText="1"/>
      <protection hidden="1"/>
    </xf>
    <xf numFmtId="0" fontId="11" fillId="0" borderId="34" xfId="0" applyFont="1" applyBorder="1" applyAlignment="1" applyProtection="1">
      <alignment horizontal="center" vertical="center"/>
      <protection hidden="1"/>
    </xf>
    <xf numFmtId="0" fontId="11" fillId="0" borderId="35" xfId="0" applyFont="1" applyBorder="1" applyAlignment="1" applyProtection="1">
      <alignment horizontal="center" vertical="center"/>
      <protection hidden="1"/>
    </xf>
    <xf numFmtId="0" fontId="11" fillId="0" borderId="37" xfId="0" applyFont="1" applyBorder="1" applyAlignment="1" applyProtection="1">
      <alignment horizontal="center" vertical="center"/>
      <protection hidden="1"/>
    </xf>
    <xf numFmtId="0" fontId="11" fillId="0" borderId="38" xfId="0" applyFont="1" applyBorder="1" applyAlignment="1" applyProtection="1">
      <alignment horizontal="center" vertical="center"/>
      <protection hidden="1"/>
    </xf>
    <xf numFmtId="0" fontId="22" fillId="0" borderId="35" xfId="0" applyFont="1" applyBorder="1" applyAlignment="1" applyProtection="1">
      <alignment horizontal="center" vertical="center"/>
      <protection hidden="1"/>
    </xf>
    <xf numFmtId="0" fontId="22" fillId="0" borderId="36" xfId="0" applyFont="1" applyBorder="1" applyAlignment="1" applyProtection="1">
      <alignment horizontal="center" vertical="center"/>
      <protection hidden="1"/>
    </xf>
    <xf numFmtId="0" fontId="22" fillId="0" borderId="38" xfId="0" applyFont="1" applyBorder="1" applyAlignment="1" applyProtection="1">
      <alignment horizontal="center" vertical="center"/>
      <protection hidden="1"/>
    </xf>
    <xf numFmtId="0" fontId="22" fillId="0" borderId="39" xfId="0" applyFont="1" applyBorder="1" applyAlignment="1" applyProtection="1">
      <alignment horizontal="center" vertical="center"/>
      <protection hidden="1"/>
    </xf>
    <xf numFmtId="0" fontId="0" fillId="7" borderId="0" xfId="0" applyFill="1" applyAlignment="1" applyProtection="1">
      <alignment horizontal="center"/>
      <protection hidden="1"/>
    </xf>
    <xf numFmtId="0" fontId="0" fillId="5" borderId="0" xfId="0" applyFill="1" applyAlignment="1" applyProtection="1">
      <alignment horizontal="center"/>
      <protection hidden="1"/>
    </xf>
    <xf numFmtId="0" fontId="7" fillId="5" borderId="0" xfId="0" applyFont="1" applyFill="1" applyAlignment="1" applyProtection="1">
      <alignment horizontal="center"/>
      <protection hidden="1"/>
    </xf>
    <xf numFmtId="0" fontId="19" fillId="5" borderId="0" xfId="0" applyFont="1" applyFill="1" applyAlignment="1" applyProtection="1">
      <alignment horizontal="center" vertical="center"/>
      <protection hidden="1"/>
    </xf>
    <xf numFmtId="0" fontId="18" fillId="6" borderId="26" xfId="0" applyFont="1" applyFill="1" applyBorder="1" applyAlignment="1" applyProtection="1">
      <alignment horizontal="center" vertical="center" wrapText="1"/>
      <protection hidden="1"/>
    </xf>
    <xf numFmtId="0" fontId="18" fillId="6" borderId="27" xfId="0" applyFont="1" applyFill="1" applyBorder="1" applyAlignment="1" applyProtection="1">
      <alignment horizontal="center" vertical="center" wrapText="1"/>
      <protection hidden="1"/>
    </xf>
    <xf numFmtId="0" fontId="18" fillId="6" borderId="28" xfId="0" applyFont="1" applyFill="1" applyBorder="1" applyAlignment="1" applyProtection="1">
      <alignment horizontal="center" vertical="center" wrapText="1"/>
      <protection hidden="1"/>
    </xf>
    <xf numFmtId="0" fontId="18" fillId="6" borderId="29" xfId="0" applyFont="1" applyFill="1" applyBorder="1" applyAlignment="1" applyProtection="1">
      <alignment horizontal="center" vertical="center" wrapText="1"/>
      <protection hidden="1"/>
    </xf>
    <xf numFmtId="0" fontId="18" fillId="6" borderId="0" xfId="0" applyFont="1" applyFill="1" applyBorder="1" applyAlignment="1" applyProtection="1">
      <alignment horizontal="center" vertical="center" wrapText="1"/>
      <protection hidden="1"/>
    </xf>
    <xf numFmtId="0" fontId="18" fillId="6" borderId="30" xfId="0" applyFont="1" applyFill="1" applyBorder="1" applyAlignment="1" applyProtection="1">
      <alignment horizontal="center" vertical="center" wrapText="1"/>
      <protection hidden="1"/>
    </xf>
    <xf numFmtId="0" fontId="18" fillId="6" borderId="31" xfId="0" applyFont="1" applyFill="1" applyBorder="1" applyAlignment="1" applyProtection="1">
      <alignment horizontal="center" vertical="center" wrapText="1"/>
      <protection hidden="1"/>
    </xf>
    <xf numFmtId="0" fontId="18" fillId="6" borderId="32" xfId="0" applyFont="1" applyFill="1" applyBorder="1" applyAlignment="1" applyProtection="1">
      <alignment horizontal="center" vertical="center" wrapText="1"/>
      <protection hidden="1"/>
    </xf>
    <xf numFmtId="0" fontId="18" fillId="6" borderId="33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Border="1" applyAlignment="1" applyProtection="1">
      <alignment horizontal="center" vertical="center"/>
      <protection hidden="1"/>
    </xf>
    <xf numFmtId="0" fontId="11" fillId="0" borderId="27" xfId="0" applyFont="1" applyBorder="1" applyAlignment="1" applyProtection="1">
      <alignment horizontal="center" vertical="center"/>
      <protection hidden="1"/>
    </xf>
    <xf numFmtId="0" fontId="11" fillId="0" borderId="43" xfId="0" applyFont="1" applyBorder="1" applyAlignment="1" applyProtection="1">
      <alignment horizontal="center" vertical="center"/>
      <protection hidden="1"/>
    </xf>
    <xf numFmtId="0" fontId="11" fillId="0" borderId="44" xfId="0" applyFont="1" applyBorder="1" applyAlignment="1" applyProtection="1">
      <alignment horizontal="center" vertical="center"/>
      <protection hidden="1"/>
    </xf>
    <xf numFmtId="0" fontId="11" fillId="0" borderId="45" xfId="0" applyFont="1" applyBorder="1" applyAlignment="1" applyProtection="1">
      <alignment horizontal="center" vertical="center"/>
      <protection hidden="1"/>
    </xf>
    <xf numFmtId="0" fontId="11" fillId="0" borderId="46" xfId="0" applyFont="1" applyBorder="1" applyAlignment="1" applyProtection="1">
      <alignment horizontal="center" vertical="center"/>
      <protection hidden="1"/>
    </xf>
    <xf numFmtId="0" fontId="18" fillId="5" borderId="38" xfId="0" applyFont="1" applyFill="1" applyBorder="1" applyAlignment="1" applyProtection="1">
      <alignment horizontal="right"/>
      <protection hidden="1"/>
    </xf>
    <xf numFmtId="0" fontId="18" fillId="5" borderId="41" xfId="0" applyFont="1" applyFill="1" applyBorder="1" applyAlignment="1" applyProtection="1">
      <alignment horizontal="right"/>
      <protection hidden="1"/>
    </xf>
    <xf numFmtId="0" fontId="20" fillId="5" borderId="35" xfId="0" applyFont="1" applyFill="1" applyBorder="1" applyAlignment="1" applyProtection="1">
      <alignment horizontal="center" vertical="center"/>
      <protection hidden="1"/>
    </xf>
    <xf numFmtId="0" fontId="2" fillId="6" borderId="26" xfId="0" applyFont="1" applyFill="1" applyBorder="1" applyAlignment="1" applyProtection="1">
      <alignment horizontal="center" vertical="center" wrapText="1"/>
      <protection hidden="1"/>
    </xf>
    <xf numFmtId="0" fontId="2" fillId="6" borderId="27" xfId="0" applyFont="1" applyFill="1" applyBorder="1" applyAlignment="1" applyProtection="1">
      <alignment horizontal="center" vertical="center" wrapText="1"/>
      <protection hidden="1"/>
    </xf>
    <xf numFmtId="0" fontId="2" fillId="6" borderId="28" xfId="0" applyFont="1" applyFill="1" applyBorder="1" applyAlignment="1" applyProtection="1">
      <alignment horizontal="center" vertical="center" wrapText="1"/>
      <protection hidden="1"/>
    </xf>
    <xf numFmtId="0" fontId="2" fillId="6" borderId="29" xfId="0" applyFont="1" applyFill="1" applyBorder="1" applyAlignment="1" applyProtection="1">
      <alignment horizontal="center" vertical="center" wrapText="1"/>
      <protection hidden="1"/>
    </xf>
    <xf numFmtId="0" fontId="2" fillId="6" borderId="0" xfId="0" applyFont="1" applyFill="1" applyBorder="1" applyAlignment="1" applyProtection="1">
      <alignment horizontal="center" vertical="center" wrapText="1"/>
      <protection hidden="1"/>
    </xf>
    <xf numFmtId="0" fontId="2" fillId="6" borderId="30" xfId="0" applyFont="1" applyFill="1" applyBorder="1" applyAlignment="1" applyProtection="1">
      <alignment horizontal="center" vertical="center" wrapText="1"/>
      <protection hidden="1"/>
    </xf>
    <xf numFmtId="0" fontId="2" fillId="6" borderId="31" xfId="0" applyFont="1" applyFill="1" applyBorder="1" applyAlignment="1" applyProtection="1">
      <alignment horizontal="center" vertical="center" wrapText="1"/>
      <protection hidden="1"/>
    </xf>
    <xf numFmtId="0" fontId="2" fillId="6" borderId="32" xfId="0" applyFont="1" applyFill="1" applyBorder="1" applyAlignment="1" applyProtection="1">
      <alignment horizontal="center" vertical="center" wrapText="1"/>
      <protection hidden="1"/>
    </xf>
    <xf numFmtId="0" fontId="2" fillId="6" borderId="33" xfId="0" applyFont="1" applyFill="1" applyBorder="1" applyAlignment="1" applyProtection="1">
      <alignment horizontal="center" vertical="center" wrapText="1"/>
      <protection hidden="1"/>
    </xf>
    <xf numFmtId="0" fontId="17" fillId="3" borderId="41" xfId="0" applyFont="1" applyFill="1" applyBorder="1" applyAlignment="1" applyProtection="1">
      <alignment horizontal="center" vertical="center"/>
      <protection locked="0" hidden="1"/>
    </xf>
    <xf numFmtId="0" fontId="17" fillId="3" borderId="42" xfId="0" applyFont="1" applyFill="1" applyBorder="1" applyAlignment="1" applyProtection="1">
      <alignment horizontal="center" vertical="center"/>
      <protection locked="0" hidden="1"/>
    </xf>
    <xf numFmtId="0" fontId="0" fillId="11" borderId="0" xfId="0" applyFill="1" applyAlignment="1" applyProtection="1">
      <alignment horizontal="center"/>
      <protection hidden="1"/>
    </xf>
    <xf numFmtId="0" fontId="18" fillId="0" borderId="37" xfId="0" applyFont="1" applyBorder="1" applyAlignment="1" applyProtection="1">
      <alignment horizontal="center" vertical="center"/>
      <protection hidden="1"/>
    </xf>
    <xf numFmtId="0" fontId="18" fillId="0" borderId="38" xfId="0" applyFont="1" applyBorder="1" applyAlignment="1" applyProtection="1">
      <alignment horizontal="center" vertical="center"/>
      <protection hidden="1"/>
    </xf>
    <xf numFmtId="0" fontId="17" fillId="3" borderId="38" xfId="0" applyFont="1" applyFill="1" applyBorder="1" applyAlignment="1" applyProtection="1">
      <alignment horizontal="center" vertical="center"/>
      <protection locked="0" hidden="1"/>
    </xf>
    <xf numFmtId="0" fontId="17" fillId="3" borderId="39" xfId="0" applyFont="1" applyFill="1" applyBorder="1" applyAlignment="1" applyProtection="1">
      <alignment horizontal="center" vertical="center"/>
      <protection locked="0" hidden="1"/>
    </xf>
    <xf numFmtId="0" fontId="0" fillId="12" borderId="0" xfId="0" applyFill="1" applyAlignment="1" applyProtection="1">
      <alignment horizontal="center"/>
      <protection hidden="1"/>
    </xf>
    <xf numFmtId="0" fontId="0" fillId="12" borderId="32" xfId="0" applyFill="1" applyBorder="1" applyAlignment="1" applyProtection="1">
      <alignment horizontal="center"/>
      <protection hidden="1"/>
    </xf>
    <xf numFmtId="0" fontId="17" fillId="3" borderId="40" xfId="0" applyFont="1" applyFill="1" applyBorder="1" applyAlignment="1" applyProtection="1">
      <alignment horizontal="center" vertical="center"/>
      <protection locked="0" hidden="1"/>
    </xf>
    <xf numFmtId="0" fontId="18" fillId="10" borderId="41" xfId="0" applyFont="1" applyFill="1" applyBorder="1" applyAlignment="1" applyProtection="1">
      <alignment horizontal="center" vertical="center"/>
      <protection hidden="1"/>
    </xf>
    <xf numFmtId="0" fontId="17" fillId="10" borderId="41" xfId="0" applyFont="1" applyFill="1" applyBorder="1" applyAlignment="1" applyProtection="1">
      <alignment horizontal="center" vertical="center"/>
      <protection hidden="1"/>
    </xf>
    <xf numFmtId="0" fontId="21" fillId="9" borderId="47" xfId="0" applyFont="1" applyFill="1" applyBorder="1" applyAlignment="1" applyProtection="1">
      <alignment horizontal="center" vertical="center" wrapText="1"/>
      <protection hidden="1"/>
    </xf>
    <xf numFmtId="0" fontId="21" fillId="9" borderId="48" xfId="0" applyFont="1" applyFill="1" applyBorder="1" applyAlignment="1" applyProtection="1">
      <alignment horizontal="center" vertical="center" wrapText="1"/>
      <protection hidden="1"/>
    </xf>
    <xf numFmtId="0" fontId="21" fillId="9" borderId="35" xfId="0" applyFont="1" applyFill="1" applyBorder="1" applyAlignment="1" applyProtection="1">
      <alignment horizontal="center" vertical="center" wrapText="1"/>
      <protection hidden="1"/>
    </xf>
    <xf numFmtId="0" fontId="21" fillId="9" borderId="36" xfId="0" applyFont="1" applyFill="1" applyBorder="1" applyAlignment="1" applyProtection="1">
      <alignment horizontal="center" vertical="center" wrapText="1"/>
      <protection hidden="1"/>
    </xf>
    <xf numFmtId="0" fontId="26" fillId="13" borderId="0" xfId="0" applyFont="1" applyFill="1" applyBorder="1" applyAlignment="1" applyProtection="1">
      <alignment horizontal="right" vertical="center"/>
      <protection hidden="1"/>
    </xf>
    <xf numFmtId="0" fontId="26" fillId="10" borderId="50" xfId="0" applyFont="1" applyFill="1" applyBorder="1" applyAlignment="1" applyProtection="1">
      <alignment horizontal="left" vertical="center"/>
      <protection locked="0" hidden="1"/>
    </xf>
    <xf numFmtId="0" fontId="26" fillId="10" borderId="51" xfId="0" applyFont="1" applyFill="1" applyBorder="1" applyAlignment="1" applyProtection="1">
      <alignment horizontal="left" vertical="center"/>
      <protection locked="0" hidden="1"/>
    </xf>
    <xf numFmtId="0" fontId="7" fillId="13" borderId="55" xfId="0" applyFont="1" applyFill="1" applyBorder="1" applyAlignment="1" applyProtection="1">
      <alignment horizontal="center" vertical="center"/>
      <protection hidden="1"/>
    </xf>
    <xf numFmtId="0" fontId="7" fillId="13" borderId="56" xfId="0" applyFont="1" applyFill="1" applyBorder="1" applyAlignment="1" applyProtection="1">
      <alignment horizontal="center" vertical="center"/>
      <protection hidden="1"/>
    </xf>
    <xf numFmtId="0" fontId="7" fillId="13" borderId="0" xfId="0" applyFont="1" applyFill="1" applyBorder="1" applyAlignment="1" applyProtection="1">
      <alignment horizontal="center" vertical="center"/>
      <protection hidden="1"/>
    </xf>
    <xf numFmtId="0" fontId="7" fillId="10" borderId="49" xfId="0" applyFont="1" applyFill="1" applyBorder="1" applyAlignment="1" applyProtection="1">
      <alignment horizontal="center" vertical="center"/>
      <protection locked="0" hidden="1"/>
    </xf>
    <xf numFmtId="0" fontId="7" fillId="10" borderId="50" xfId="0" applyFont="1" applyFill="1" applyBorder="1" applyAlignment="1" applyProtection="1">
      <alignment horizontal="center" vertical="center"/>
      <protection locked="0" hidden="1"/>
    </xf>
    <xf numFmtId="0" fontId="7" fillId="10" borderId="51" xfId="0" applyFont="1" applyFill="1" applyBorder="1" applyAlignment="1" applyProtection="1">
      <alignment horizontal="center" vertical="center"/>
      <protection locked="0" hidden="1"/>
    </xf>
    <xf numFmtId="0" fontId="26" fillId="12" borderId="0" xfId="0" applyFont="1" applyFill="1" applyBorder="1" applyAlignment="1" applyProtection="1">
      <alignment horizontal="right" vertical="center"/>
      <protection hidden="1"/>
    </xf>
    <xf numFmtId="0" fontId="7" fillId="10" borderId="53" xfId="0" applyFont="1" applyFill="1" applyBorder="1" applyAlignment="1" applyProtection="1">
      <alignment horizontal="center" vertical="center"/>
      <protection locked="0" hidden="1"/>
    </xf>
    <xf numFmtId="0" fontId="7" fillId="10" borderId="54" xfId="0" applyFont="1" applyFill="1" applyBorder="1" applyAlignment="1" applyProtection="1">
      <alignment horizontal="center" vertical="center"/>
      <protection locked="0" hidden="1"/>
    </xf>
    <xf numFmtId="0" fontId="0" fillId="0" borderId="0" xfId="0" applyAlignment="1" applyProtection="1">
      <alignment horizontal="center"/>
      <protection hidden="1"/>
    </xf>
    <xf numFmtId="0" fontId="7" fillId="10" borderId="52" xfId="0" applyFont="1" applyFill="1" applyBorder="1" applyAlignment="1" applyProtection="1">
      <alignment horizontal="center" vertical="center"/>
      <protection locked="0" hidden="1"/>
    </xf>
    <xf numFmtId="0" fontId="7" fillId="12" borderId="0" xfId="0" applyFont="1" applyFill="1" applyBorder="1" applyAlignment="1" applyProtection="1">
      <alignment horizontal="center" vertical="center"/>
      <protection hidden="1"/>
    </xf>
    <xf numFmtId="0" fontId="7" fillId="12" borderId="63" xfId="0" applyFont="1" applyFill="1" applyBorder="1" applyAlignment="1" applyProtection="1">
      <alignment horizontal="center"/>
      <protection hidden="1"/>
    </xf>
    <xf numFmtId="0" fontId="7" fillId="12" borderId="64" xfId="0" applyFont="1" applyFill="1" applyBorder="1" applyAlignment="1" applyProtection="1">
      <alignment horizontal="center"/>
      <protection hidden="1"/>
    </xf>
    <xf numFmtId="0" fontId="7" fillId="12" borderId="65" xfId="0" applyFont="1" applyFill="1" applyBorder="1" applyAlignment="1" applyProtection="1">
      <alignment horizontal="center"/>
      <protection hidden="1"/>
    </xf>
    <xf numFmtId="0" fontId="23" fillId="0" borderId="80" xfId="0" applyFont="1" applyBorder="1" applyAlignment="1" applyProtection="1">
      <alignment horizontal="center" vertical="center" wrapText="1"/>
      <protection hidden="1"/>
    </xf>
    <xf numFmtId="0" fontId="23" fillId="0" borderId="76" xfId="0" applyFont="1" applyBorder="1" applyAlignment="1" applyProtection="1">
      <alignment horizontal="center" vertical="center" wrapText="1"/>
      <protection hidden="1"/>
    </xf>
    <xf numFmtId="0" fontId="23" fillId="0" borderId="81" xfId="0" applyFont="1" applyBorder="1" applyAlignment="1" applyProtection="1">
      <alignment horizontal="center" vertical="center" wrapText="1"/>
      <protection hidden="1"/>
    </xf>
    <xf numFmtId="0" fontId="23" fillId="0" borderId="79" xfId="0" applyFont="1" applyBorder="1" applyAlignment="1" applyProtection="1">
      <alignment horizontal="center" vertical="center" wrapText="1"/>
      <protection hidden="1"/>
    </xf>
    <xf numFmtId="0" fontId="23" fillId="0" borderId="0" xfId="0" applyFont="1" applyBorder="1" applyAlignment="1" applyProtection="1">
      <alignment horizontal="center" vertical="center" wrapText="1"/>
      <protection hidden="1"/>
    </xf>
    <xf numFmtId="0" fontId="23" fillId="0" borderId="30" xfId="0" applyFont="1" applyBorder="1" applyAlignment="1" applyProtection="1">
      <alignment horizontal="center" vertical="center" wrapText="1"/>
      <protection hidden="1"/>
    </xf>
    <xf numFmtId="0" fontId="23" fillId="0" borderId="82" xfId="0" applyFont="1" applyBorder="1" applyAlignment="1" applyProtection="1">
      <alignment horizontal="center" vertical="center" wrapText="1"/>
      <protection hidden="1"/>
    </xf>
    <xf numFmtId="0" fontId="23" fillId="0" borderId="32" xfId="0" applyFont="1" applyBorder="1" applyAlignment="1" applyProtection="1">
      <alignment horizontal="center" vertical="center" wrapText="1"/>
      <protection hidden="1"/>
    </xf>
    <xf numFmtId="0" fontId="23" fillId="0" borderId="33" xfId="0" applyFont="1" applyBorder="1" applyAlignment="1" applyProtection="1">
      <alignment horizontal="center" vertical="center" wrapText="1"/>
      <protection hidden="1"/>
    </xf>
    <xf numFmtId="0" fontId="11" fillId="0" borderId="26" xfId="0" applyFont="1" applyBorder="1" applyAlignment="1" applyProtection="1">
      <alignment horizontal="center" vertical="center" wrapText="1"/>
      <protection hidden="1"/>
    </xf>
    <xf numFmtId="0" fontId="11" fillId="0" borderId="27" xfId="0" applyFont="1" applyBorder="1" applyAlignment="1" applyProtection="1">
      <alignment horizontal="center" vertical="center" wrapText="1"/>
      <protection hidden="1"/>
    </xf>
    <xf numFmtId="0" fontId="11" fillId="0" borderId="43" xfId="0" applyFont="1" applyBorder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1" fillId="0" borderId="74" xfId="0" applyFont="1" applyBorder="1" applyAlignment="1" applyProtection="1">
      <alignment horizontal="center" vertical="center" wrapText="1"/>
      <protection hidden="1"/>
    </xf>
    <xf numFmtId="0" fontId="11" fillId="0" borderId="44" xfId="0" applyFont="1" applyBorder="1" applyAlignment="1" applyProtection="1">
      <alignment horizontal="center" vertical="center" wrapText="1"/>
      <protection hidden="1"/>
    </xf>
    <xf numFmtId="0" fontId="11" fillId="0" borderId="45" xfId="0" applyFont="1" applyBorder="1" applyAlignment="1" applyProtection="1">
      <alignment horizontal="center" vertical="center" wrapText="1"/>
      <protection hidden="1"/>
    </xf>
    <xf numFmtId="0" fontId="11" fillId="0" borderId="46" xfId="0" applyFont="1" applyBorder="1" applyAlignment="1" applyProtection="1">
      <alignment horizontal="center" vertical="center" wrapText="1"/>
      <protection hidden="1"/>
    </xf>
    <xf numFmtId="0" fontId="22" fillId="0" borderId="71" xfId="0" applyFont="1" applyBorder="1" applyAlignment="1" applyProtection="1">
      <alignment horizontal="center" vertical="center" wrapText="1"/>
      <protection hidden="1"/>
    </xf>
    <xf numFmtId="0" fontId="22" fillId="0" borderId="27" xfId="0" applyFont="1" applyBorder="1" applyAlignment="1" applyProtection="1">
      <alignment horizontal="center" vertical="center" wrapText="1"/>
      <protection hidden="1"/>
    </xf>
    <xf numFmtId="0" fontId="22" fillId="0" borderId="28" xfId="0" applyFont="1" applyBorder="1" applyAlignment="1" applyProtection="1">
      <alignment horizontal="center" vertical="center" wrapText="1"/>
      <protection hidden="1"/>
    </xf>
    <xf numFmtId="0" fontId="22" fillId="0" borderId="79" xfId="0" applyFont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center" vertical="center" wrapText="1"/>
      <protection hidden="1"/>
    </xf>
    <xf numFmtId="0" fontId="22" fillId="0" borderId="30" xfId="0" applyFont="1" applyBorder="1" applyAlignment="1" applyProtection="1">
      <alignment horizontal="center" vertical="center" wrapText="1"/>
      <protection hidden="1"/>
    </xf>
    <xf numFmtId="0" fontId="22" fillId="0" borderId="72" xfId="0" applyFont="1" applyBorder="1" applyAlignment="1" applyProtection="1">
      <alignment horizontal="center" vertical="center" wrapText="1"/>
      <protection hidden="1"/>
    </xf>
    <xf numFmtId="0" fontId="22" fillId="0" borderId="45" xfId="0" applyFont="1" applyBorder="1" applyAlignment="1" applyProtection="1">
      <alignment horizontal="center" vertical="center" wrapText="1"/>
      <protection hidden="1"/>
    </xf>
    <xf numFmtId="0" fontId="22" fillId="0" borderId="73" xfId="0" applyFont="1" applyBorder="1" applyAlignment="1" applyProtection="1">
      <alignment horizontal="center" vertical="center" wrapText="1"/>
      <protection hidden="1"/>
    </xf>
    <xf numFmtId="0" fontId="27" fillId="14" borderId="0" xfId="0" applyFont="1" applyFill="1" applyAlignment="1" applyProtection="1">
      <alignment horizontal="right" vertical="center"/>
      <protection hidden="1"/>
    </xf>
    <xf numFmtId="0" fontId="28" fillId="14" borderId="0" xfId="0" applyFont="1" applyFill="1" applyAlignment="1" applyProtection="1">
      <alignment horizontal="left"/>
      <protection hidden="1"/>
    </xf>
    <xf numFmtId="0" fontId="12" fillId="0" borderId="75" xfId="0" applyFont="1" applyBorder="1" applyAlignment="1" applyProtection="1">
      <alignment horizontal="center" vertical="center" wrapText="1"/>
      <protection hidden="1"/>
    </xf>
    <xf numFmtId="0" fontId="12" fillId="0" borderId="76" xfId="0" applyFont="1" applyBorder="1" applyAlignment="1" applyProtection="1">
      <alignment horizontal="center" vertical="center" wrapText="1"/>
      <protection hidden="1"/>
    </xf>
    <xf numFmtId="0" fontId="12" fillId="0" borderId="77" xfId="0" applyFont="1" applyBorder="1" applyAlignment="1" applyProtection="1">
      <alignment horizontal="center" vertical="center" wrapText="1"/>
      <protection hidden="1"/>
    </xf>
    <xf numFmtId="0" fontId="12" fillId="0" borderId="29" xfId="0" applyFont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12" fillId="0" borderId="74" xfId="0" applyFont="1" applyBorder="1" applyAlignment="1" applyProtection="1">
      <alignment horizontal="center" vertical="center" wrapText="1"/>
      <protection hidden="1"/>
    </xf>
    <xf numFmtId="0" fontId="12" fillId="0" borderId="31" xfId="0" applyFont="1" applyBorder="1" applyAlignment="1" applyProtection="1">
      <alignment horizontal="center" vertical="center" wrapText="1"/>
      <protection hidden="1"/>
    </xf>
    <xf numFmtId="0" fontId="12" fillId="0" borderId="32" xfId="0" applyFont="1" applyBorder="1" applyAlignment="1" applyProtection="1">
      <alignment horizontal="center" vertical="center" wrapText="1"/>
      <protection hidden="1"/>
    </xf>
    <xf numFmtId="0" fontId="12" fillId="0" borderId="78" xfId="0" applyFont="1" applyBorder="1" applyAlignment="1" applyProtection="1">
      <alignment horizontal="center" vertical="center" wrapText="1"/>
      <protection hidden="1"/>
    </xf>
    <xf numFmtId="0" fontId="2" fillId="0" borderId="37" xfId="0" applyFont="1" applyFill="1" applyBorder="1" applyAlignment="1" applyProtection="1">
      <alignment horizontal="center" vertical="center"/>
      <protection hidden="1"/>
    </xf>
    <xf numFmtId="0" fontId="2" fillId="0" borderId="38" xfId="0" applyFont="1" applyFill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9" fontId="2" fillId="0" borderId="38" xfId="0" applyNumberFormat="1" applyFont="1" applyBorder="1" applyAlignment="1" applyProtection="1">
      <alignment horizontal="center" vertical="center"/>
      <protection hidden="1"/>
    </xf>
    <xf numFmtId="0" fontId="2" fillId="0" borderId="39" xfId="0" applyFont="1" applyBorder="1" applyAlignment="1" applyProtection="1">
      <alignment horizontal="center" vertical="center"/>
      <protection hidden="1"/>
    </xf>
    <xf numFmtId="0" fontId="12" fillId="0" borderId="37" xfId="0" applyFont="1" applyFill="1" applyBorder="1" applyAlignment="1" applyProtection="1">
      <alignment horizontal="center" vertical="center"/>
      <protection hidden="1"/>
    </xf>
    <xf numFmtId="0" fontId="12" fillId="0" borderId="38" xfId="0" applyFont="1" applyFill="1" applyBorder="1" applyAlignment="1" applyProtection="1">
      <alignment horizontal="center" vertical="center"/>
      <protection hidden="1"/>
    </xf>
    <xf numFmtId="0" fontId="12" fillId="0" borderId="40" xfId="0" applyFont="1" applyFill="1" applyBorder="1" applyAlignment="1" applyProtection="1">
      <alignment horizontal="center" vertical="center"/>
      <protection hidden="1"/>
    </xf>
    <xf numFmtId="0" fontId="12" fillId="0" borderId="41" xfId="0" applyFont="1" applyFill="1" applyBorder="1" applyAlignment="1" applyProtection="1">
      <alignment horizontal="center" vertical="center"/>
      <protection hidden="1"/>
    </xf>
    <xf numFmtId="0" fontId="30" fillId="6" borderId="26" xfId="0" applyFont="1" applyFill="1" applyBorder="1" applyAlignment="1" applyProtection="1">
      <alignment horizontal="center" vertical="center" wrapText="1"/>
      <protection hidden="1"/>
    </xf>
    <xf numFmtId="0" fontId="30" fillId="6" borderId="27" xfId="0" applyFont="1" applyFill="1" applyBorder="1" applyAlignment="1" applyProtection="1">
      <alignment horizontal="center" vertical="center" wrapText="1"/>
      <protection hidden="1"/>
    </xf>
    <xf numFmtId="0" fontId="30" fillId="6" borderId="28" xfId="0" applyFont="1" applyFill="1" applyBorder="1" applyAlignment="1" applyProtection="1">
      <alignment horizontal="center" vertical="center" wrapText="1"/>
      <protection hidden="1"/>
    </xf>
    <xf numFmtId="0" fontId="30" fillId="6" borderId="29" xfId="0" applyFont="1" applyFill="1" applyBorder="1" applyAlignment="1" applyProtection="1">
      <alignment horizontal="center" vertical="center" wrapText="1"/>
      <protection hidden="1"/>
    </xf>
    <xf numFmtId="0" fontId="30" fillId="6" borderId="0" xfId="0" applyFont="1" applyFill="1" applyBorder="1" applyAlignment="1" applyProtection="1">
      <alignment horizontal="center" vertical="center" wrapText="1"/>
      <protection hidden="1"/>
    </xf>
    <xf numFmtId="0" fontId="30" fillId="6" borderId="30" xfId="0" applyFont="1" applyFill="1" applyBorder="1" applyAlignment="1" applyProtection="1">
      <alignment horizontal="center" vertical="center" wrapText="1"/>
      <protection hidden="1"/>
    </xf>
    <xf numFmtId="0" fontId="30" fillId="6" borderId="31" xfId="0" applyFont="1" applyFill="1" applyBorder="1" applyAlignment="1" applyProtection="1">
      <alignment horizontal="center" vertical="center" wrapText="1"/>
      <protection hidden="1"/>
    </xf>
    <xf numFmtId="0" fontId="30" fillId="6" borderId="32" xfId="0" applyFont="1" applyFill="1" applyBorder="1" applyAlignment="1" applyProtection="1">
      <alignment horizontal="center" vertical="center" wrapText="1"/>
      <protection hidden="1"/>
    </xf>
    <xf numFmtId="0" fontId="30" fillId="6" borderId="33" xfId="0" applyFont="1" applyFill="1" applyBorder="1" applyAlignment="1" applyProtection="1">
      <alignment horizontal="center" vertical="center" wrapText="1"/>
      <protection hidden="1"/>
    </xf>
    <xf numFmtId="0" fontId="21" fillId="0" borderId="97" xfId="0" applyFont="1" applyFill="1" applyBorder="1" applyAlignment="1" applyProtection="1">
      <alignment horizontal="center" vertical="center"/>
      <protection hidden="1"/>
    </xf>
    <xf numFmtId="0" fontId="21" fillId="0" borderId="98" xfId="0" applyFont="1" applyFill="1" applyBorder="1" applyAlignment="1" applyProtection="1">
      <alignment horizontal="center" vertical="center"/>
      <protection hidden="1"/>
    </xf>
    <xf numFmtId="0" fontId="21" fillId="0" borderId="99" xfId="0" applyFont="1" applyFill="1" applyBorder="1" applyAlignment="1" applyProtection="1">
      <alignment horizontal="center" vertical="center"/>
      <protection hidden="1"/>
    </xf>
    <xf numFmtId="0" fontId="2" fillId="0" borderId="103" xfId="0" applyFont="1" applyFill="1" applyBorder="1" applyAlignment="1" applyProtection="1">
      <alignment horizontal="center" vertical="center"/>
      <protection hidden="1"/>
    </xf>
    <xf numFmtId="0" fontId="2" fillId="0" borderId="104" xfId="0" applyFont="1" applyFill="1" applyBorder="1" applyAlignment="1" applyProtection="1">
      <alignment horizontal="center" vertical="center"/>
      <protection hidden="1"/>
    </xf>
    <xf numFmtId="0" fontId="2" fillId="0" borderId="102" xfId="0" applyFont="1" applyFill="1" applyBorder="1" applyAlignment="1" applyProtection="1">
      <alignment horizontal="center" vertical="center"/>
      <protection hidden="1"/>
    </xf>
    <xf numFmtId="9" fontId="2" fillId="0" borderId="38" xfId="2" applyFont="1" applyBorder="1" applyAlignment="1" applyProtection="1">
      <alignment horizontal="center" vertical="center"/>
      <protection hidden="1"/>
    </xf>
    <xf numFmtId="9" fontId="2" fillId="0" borderId="39" xfId="2" applyFont="1" applyBorder="1" applyAlignment="1" applyProtection="1">
      <alignment horizontal="center" vertical="center"/>
      <protection hidden="1"/>
    </xf>
    <xf numFmtId="9" fontId="2" fillId="0" borderId="100" xfId="0" applyNumberFormat="1" applyFont="1" applyBorder="1" applyAlignment="1" applyProtection="1">
      <alignment horizontal="center" vertical="center"/>
      <protection hidden="1"/>
    </xf>
    <xf numFmtId="0" fontId="2" fillId="0" borderId="101" xfId="0" applyFont="1" applyBorder="1" applyAlignment="1" applyProtection="1">
      <alignment horizontal="center" vertical="center"/>
      <protection hidden="1"/>
    </xf>
    <xf numFmtId="0" fontId="2" fillId="0" borderId="100" xfId="0" applyFont="1" applyBorder="1" applyAlignment="1" applyProtection="1">
      <alignment horizontal="center" vertical="center"/>
      <protection hidden="1"/>
    </xf>
    <xf numFmtId="0" fontId="2" fillId="0" borderId="102" xfId="0" applyFont="1" applyBorder="1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left" wrapText="1"/>
      <protection hidden="1"/>
    </xf>
    <xf numFmtId="0" fontId="0" fillId="9" borderId="0" xfId="0" applyFill="1" applyAlignment="1" applyProtection="1">
      <alignment horizontal="center"/>
      <protection hidden="1"/>
    </xf>
    <xf numFmtId="0" fontId="5" fillId="9" borderId="0" xfId="1" applyFill="1" applyAlignment="1" applyProtection="1">
      <alignment horizontal="left" wrapText="1"/>
      <protection hidden="1"/>
    </xf>
    <xf numFmtId="0" fontId="37" fillId="9" borderId="0" xfId="1" applyFont="1" applyFill="1" applyAlignment="1" applyProtection="1">
      <alignment horizontal="left" wrapText="1"/>
      <protection hidden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2" defaultPivotStyle="PivotStyleLight16"/>
  <colors>
    <mruColors>
      <color rgb="FFFFCCFF"/>
      <color rgb="FF008000"/>
      <color rgb="FFCC00CC"/>
      <color rgb="FFCCFFCC"/>
      <color rgb="FF6600CC"/>
      <color rgb="FFFFFFCC"/>
      <color rgb="FFCCECFF"/>
      <color rgb="FFCCCCFF"/>
      <color rgb="FF0066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1053;&#1072;&#1095;&#1072;&#1083;&#1086;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1053;&#1072;&#1095;&#1072;&#1083;&#1086;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&#1053;&#1072;&#1095;&#1072;&#1083;&#1086;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1053;&#1072;&#1095;&#1072;&#1083;&#1086;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&#1053;&#1072;&#1095;&#1072;&#1083;&#1086;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&#1053;&#1072;&#1095;&#1072;&#1083;&#1086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8</xdr:row>
      <xdr:rowOff>19050</xdr:rowOff>
    </xdr:from>
    <xdr:to>
      <xdr:col>1</xdr:col>
      <xdr:colOff>417150</xdr:colOff>
      <xdr:row>8</xdr:row>
      <xdr:rowOff>379050</xdr:rowOff>
    </xdr:to>
    <xdr:sp macro="" textlink="">
      <xdr:nvSpPr>
        <xdr:cNvPr id="3" name="Овал 2"/>
        <xdr:cNvSpPr/>
      </xdr:nvSpPr>
      <xdr:spPr>
        <a:xfrm>
          <a:off x="885825" y="1876425"/>
          <a:ext cx="360000" cy="360000"/>
        </a:xfrm>
        <a:prstGeom prst="ellipse">
          <a:avLst/>
        </a:prstGeom>
        <a:solidFill>
          <a:srgbClr val="0070C0"/>
        </a:solidFill>
        <a:ln>
          <a:solidFill>
            <a:schemeClr val="bg1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chemeClr val="bg1"/>
              </a:solidFill>
            </a:rPr>
            <a:t>1</a:t>
          </a:r>
        </a:p>
      </xdr:txBody>
    </xdr:sp>
    <xdr:clientData/>
  </xdr:twoCellAnchor>
  <xdr:twoCellAnchor>
    <xdr:from>
      <xdr:col>1</xdr:col>
      <xdr:colOff>57150</xdr:colOff>
      <xdr:row>9</xdr:row>
      <xdr:rowOff>23812</xdr:rowOff>
    </xdr:from>
    <xdr:to>
      <xdr:col>1</xdr:col>
      <xdr:colOff>417150</xdr:colOff>
      <xdr:row>9</xdr:row>
      <xdr:rowOff>383812</xdr:rowOff>
    </xdr:to>
    <xdr:sp macro="" textlink="">
      <xdr:nvSpPr>
        <xdr:cNvPr id="4" name="Овал 3"/>
        <xdr:cNvSpPr/>
      </xdr:nvSpPr>
      <xdr:spPr>
        <a:xfrm>
          <a:off x="885825" y="2281237"/>
          <a:ext cx="360000" cy="360000"/>
        </a:xfrm>
        <a:prstGeom prst="ellipse">
          <a:avLst/>
        </a:prstGeom>
        <a:solidFill>
          <a:srgbClr val="0070C0"/>
        </a:solidFill>
        <a:ln>
          <a:solidFill>
            <a:schemeClr val="bg1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chemeClr val="bg1"/>
              </a:solidFill>
            </a:rPr>
            <a:t>2</a:t>
          </a:r>
        </a:p>
      </xdr:txBody>
    </xdr:sp>
    <xdr:clientData/>
  </xdr:twoCellAnchor>
  <xdr:twoCellAnchor>
    <xdr:from>
      <xdr:col>1</xdr:col>
      <xdr:colOff>57150</xdr:colOff>
      <xdr:row>10</xdr:row>
      <xdr:rowOff>28575</xdr:rowOff>
    </xdr:from>
    <xdr:to>
      <xdr:col>1</xdr:col>
      <xdr:colOff>417150</xdr:colOff>
      <xdr:row>10</xdr:row>
      <xdr:rowOff>388575</xdr:rowOff>
    </xdr:to>
    <xdr:sp macro="" textlink="">
      <xdr:nvSpPr>
        <xdr:cNvPr id="5" name="Овал 4"/>
        <xdr:cNvSpPr/>
      </xdr:nvSpPr>
      <xdr:spPr>
        <a:xfrm>
          <a:off x="885825" y="2686050"/>
          <a:ext cx="360000" cy="360000"/>
        </a:xfrm>
        <a:prstGeom prst="ellipse">
          <a:avLst/>
        </a:prstGeom>
        <a:solidFill>
          <a:srgbClr val="0070C0"/>
        </a:solidFill>
        <a:ln>
          <a:solidFill>
            <a:schemeClr val="bg1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1</xdr:col>
      <xdr:colOff>57150</xdr:colOff>
      <xdr:row>11</xdr:row>
      <xdr:rowOff>33338</xdr:rowOff>
    </xdr:from>
    <xdr:to>
      <xdr:col>1</xdr:col>
      <xdr:colOff>417150</xdr:colOff>
      <xdr:row>11</xdr:row>
      <xdr:rowOff>393338</xdr:rowOff>
    </xdr:to>
    <xdr:sp macro="" textlink="">
      <xdr:nvSpPr>
        <xdr:cNvPr id="6" name="Овал 5"/>
        <xdr:cNvSpPr/>
      </xdr:nvSpPr>
      <xdr:spPr>
        <a:xfrm>
          <a:off x="885825" y="3090863"/>
          <a:ext cx="360000" cy="360000"/>
        </a:xfrm>
        <a:prstGeom prst="ellipse">
          <a:avLst/>
        </a:prstGeom>
        <a:solidFill>
          <a:srgbClr val="0070C0"/>
        </a:solidFill>
        <a:ln>
          <a:solidFill>
            <a:schemeClr val="bg1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1</xdr:col>
      <xdr:colOff>57150</xdr:colOff>
      <xdr:row>12</xdr:row>
      <xdr:rowOff>38100</xdr:rowOff>
    </xdr:from>
    <xdr:to>
      <xdr:col>1</xdr:col>
      <xdr:colOff>417150</xdr:colOff>
      <xdr:row>12</xdr:row>
      <xdr:rowOff>398100</xdr:rowOff>
    </xdr:to>
    <xdr:sp macro="" textlink="">
      <xdr:nvSpPr>
        <xdr:cNvPr id="7" name="Овал 6"/>
        <xdr:cNvSpPr/>
      </xdr:nvSpPr>
      <xdr:spPr>
        <a:xfrm>
          <a:off x="885825" y="3495675"/>
          <a:ext cx="360000" cy="360000"/>
        </a:xfrm>
        <a:prstGeom prst="ellipse">
          <a:avLst/>
        </a:prstGeom>
        <a:solidFill>
          <a:srgbClr val="0070C0"/>
        </a:solidFill>
        <a:ln>
          <a:solidFill>
            <a:schemeClr val="bg1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chemeClr val="bg1"/>
              </a:solidFill>
            </a:rPr>
            <a:t>5</a:t>
          </a:r>
        </a:p>
      </xdr:txBody>
    </xdr:sp>
    <xdr:clientData/>
  </xdr:twoCellAnchor>
  <xdr:oneCellAnchor>
    <xdr:from>
      <xdr:col>0</xdr:col>
      <xdr:colOff>495300</xdr:colOff>
      <xdr:row>6</xdr:row>
      <xdr:rowOff>114300</xdr:rowOff>
    </xdr:from>
    <xdr:ext cx="3781425" cy="530658"/>
    <xdr:sp macro="" textlink="">
      <xdr:nvSpPr>
        <xdr:cNvPr id="8" name="Прямоугольник 7"/>
        <xdr:cNvSpPr/>
      </xdr:nvSpPr>
      <xdr:spPr>
        <a:xfrm>
          <a:off x="495300" y="1543050"/>
          <a:ext cx="3781425" cy="530658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2800" b="1" cap="all" spc="0">
              <a:ln w="19050" cmpd="sng">
                <a:solidFill>
                  <a:srgbClr val="0070C0"/>
                </a:solidFill>
                <a:prstDash val="solid"/>
              </a:ln>
              <a:solidFill>
                <a:schemeClr val="bg1"/>
              </a:solidFill>
              <a:effectLst>
                <a:reflection blurRad="12700" stA="28000" endPos="45000" dist="1000" dir="5400000" sy="-100000" algn="bl" rotWithShape="0"/>
              </a:effectLst>
            </a:rPr>
            <a:t>Содержание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14</xdr:col>
      <xdr:colOff>78150</xdr:colOff>
      <xdr:row>20</xdr:row>
      <xdr:rowOff>97800</xdr:rowOff>
    </xdr:to>
    <xdr:grpSp>
      <xdr:nvGrpSpPr>
        <xdr:cNvPr id="15" name="Группа 14"/>
        <xdr:cNvGrpSpPr/>
      </xdr:nvGrpSpPr>
      <xdr:grpSpPr>
        <a:xfrm>
          <a:off x="0" y="47625"/>
          <a:ext cx="8784000" cy="5508000"/>
          <a:chOff x="0" y="47625"/>
          <a:chExt cx="8753475" cy="5457825"/>
        </a:xfrm>
      </xdr:grpSpPr>
      <xdr:grpSp>
        <xdr:nvGrpSpPr>
          <xdr:cNvPr id="11" name="Группа 10"/>
          <xdr:cNvGrpSpPr/>
        </xdr:nvGrpSpPr>
        <xdr:grpSpPr>
          <a:xfrm>
            <a:off x="0" y="47625"/>
            <a:ext cx="8753475" cy="5457825"/>
            <a:chOff x="0" y="47625"/>
            <a:chExt cx="8753475" cy="5457825"/>
          </a:xfrm>
        </xdr:grpSpPr>
        <xdr:sp macro="" textlink="">
          <xdr:nvSpPr>
            <xdr:cNvPr id="2" name="Рамка 1"/>
            <xdr:cNvSpPr/>
          </xdr:nvSpPr>
          <xdr:spPr>
            <a:xfrm>
              <a:off x="0" y="47625"/>
              <a:ext cx="8753475" cy="5457825"/>
            </a:xfrm>
            <a:prstGeom prst="frame">
              <a:avLst>
                <a:gd name="adj1" fmla="val 1569"/>
              </a:avLst>
            </a:prstGeom>
            <a:solidFill>
              <a:srgbClr val="0070C0"/>
            </a:solidFill>
            <a:ln>
              <a:solidFill>
                <a:schemeClr val="accent1"/>
              </a:solidFill>
            </a:ln>
            <a:scene3d>
              <a:camera prst="orthographicFront"/>
              <a:lightRig rig="threePt" dir="t"/>
            </a:scene3d>
            <a:sp3d>
              <a:bevelT prst="convex"/>
            </a:sp3d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ru-RU" sz="1100">
                <a:solidFill>
                  <a:srgbClr val="CC66FF"/>
                </a:solidFill>
              </a:endParaRPr>
            </a:p>
          </xdr:txBody>
        </xdr:sp>
        <xdr:pic>
          <xdr:nvPicPr>
            <xdr:cNvPr id="10" name="Рисунок 9"/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52525" y="514350"/>
              <a:ext cx="6662378" cy="749746"/>
            </a:xfrm>
            <a:prstGeom prst="rect">
              <a:avLst/>
            </a:prstGeom>
          </xdr:spPr>
        </xdr:pic>
      </xdr:grpSp>
      <xdr:grpSp>
        <xdr:nvGrpSpPr>
          <xdr:cNvPr id="14" name="Группа 13"/>
          <xdr:cNvGrpSpPr/>
        </xdr:nvGrpSpPr>
        <xdr:grpSpPr>
          <a:xfrm>
            <a:off x="180975" y="238125"/>
            <a:ext cx="1060552" cy="1255014"/>
            <a:chOff x="180975" y="238125"/>
            <a:chExt cx="1060552" cy="1255014"/>
          </a:xfrm>
        </xdr:grpSpPr>
        <xdr:sp macro="" textlink="">
          <xdr:nvSpPr>
            <xdr:cNvPr id="13" name="Овал 12"/>
            <xdr:cNvSpPr/>
          </xdr:nvSpPr>
          <xdr:spPr>
            <a:xfrm>
              <a:off x="390525" y="466725"/>
              <a:ext cx="533400" cy="228600"/>
            </a:xfrm>
            <a:prstGeom prst="ellipse">
              <a:avLst/>
            </a:prstGeom>
            <a:solidFill>
              <a:sysClr val="window" lastClr="FFFFFF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ru-RU" sz="1100">
                <a:solidFill>
                  <a:schemeClr val="tx1"/>
                </a:solidFill>
              </a:endParaRPr>
            </a:p>
          </xdr:txBody>
        </xdr:sp>
        <xdr:pic>
          <xdr:nvPicPr>
            <xdr:cNvPr id="12" name="Рисунок 11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80975" y="238125"/>
              <a:ext cx="1060552" cy="1255014"/>
            </a:xfrm>
            <a:prstGeom prst="rect">
              <a:avLst/>
            </a:prstGeom>
          </xdr:spPr>
        </xdr:pic>
      </xdr:grpSp>
    </xdr:grpSp>
    <xdr:clientData/>
  </xdr:twoCellAnchor>
  <xdr:twoCellAnchor>
    <xdr:from>
      <xdr:col>6</xdr:col>
      <xdr:colOff>129887</xdr:colOff>
      <xdr:row>6</xdr:row>
      <xdr:rowOff>86591</xdr:rowOff>
    </xdr:from>
    <xdr:to>
      <xdr:col>13</xdr:col>
      <xdr:colOff>458933</xdr:colOff>
      <xdr:row>14</xdr:row>
      <xdr:rowOff>138545</xdr:rowOff>
    </xdr:to>
    <xdr:sp macro="" textlink="">
      <xdr:nvSpPr>
        <xdr:cNvPr id="9" name="Вертикальный свиток 8"/>
        <xdr:cNvSpPr/>
      </xdr:nvSpPr>
      <xdr:spPr>
        <a:xfrm>
          <a:off x="3991842" y="1532659"/>
          <a:ext cx="4572000" cy="2857500"/>
        </a:xfrm>
        <a:prstGeom prst="verticalScroll">
          <a:avLst>
            <a:gd name="adj" fmla="val 8199"/>
          </a:avLst>
        </a:prstGeom>
        <a:solidFill>
          <a:srgbClr val="00B050"/>
        </a:solidFill>
        <a:ln>
          <a:solidFill>
            <a:srgbClr val="92D050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ru-RU" sz="1400" b="1">
              <a:solidFill>
                <a:schemeClr val="bg1"/>
              </a:solidFill>
            </a:rPr>
            <a:t>ИНСТРУКЦИЯ</a:t>
          </a:r>
        </a:p>
        <a:p>
          <a:pPr algn="ctr"/>
          <a:r>
            <a:rPr lang="ru-RU" sz="1400">
              <a:solidFill>
                <a:schemeClr val="bg1"/>
              </a:solidFill>
            </a:rPr>
            <a:t>Тебе предстоит проверить свои знания по  теме "Сложение и вычитание десятичных дробей".</a:t>
          </a:r>
        </a:p>
        <a:p>
          <a:pPr algn="ctr"/>
          <a:r>
            <a:rPr lang="ru-RU" sz="1400">
              <a:solidFill>
                <a:schemeClr val="bg1"/>
              </a:solidFill>
            </a:rPr>
            <a:t>Выбирай любой пункт содержания, кликнув по нему левой кнопкой мыши. Выполнив задание,  ты</a:t>
          </a:r>
          <a:r>
            <a:rPr lang="ru-RU" sz="1400" baseline="0">
              <a:solidFill>
                <a:schemeClr val="bg1"/>
              </a:solidFill>
            </a:rPr>
            <a:t> увидишь заработанные баллы и оценку.</a:t>
          </a:r>
        </a:p>
        <a:p>
          <a:pPr algn="ctr"/>
          <a:r>
            <a:rPr lang="ru-RU" sz="1400" baseline="0">
              <a:solidFill>
                <a:schemeClr val="bg1"/>
              </a:solidFill>
            </a:rPr>
            <a:t>Возвращайся к содержанию по стрелке и выбирай следующее задание. Когда все задания будут выполнены, то на данной странице ты увидишь свой окончательный результат.</a:t>
          </a:r>
        </a:p>
        <a:p>
          <a:pPr algn="ctr"/>
          <a:r>
            <a:rPr lang="ru-RU" sz="1400" baseline="0">
              <a:solidFill>
                <a:schemeClr val="bg1"/>
              </a:solidFill>
            </a:rPr>
            <a:t>Желаю успеха!</a:t>
          </a:r>
          <a:endParaRPr lang="ru-RU" sz="14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634985</xdr:colOff>
      <xdr:row>1</xdr:row>
      <xdr:rowOff>10583</xdr:rowOff>
    </xdr:from>
    <xdr:ext cx="4549986" cy="468013"/>
    <xdr:sp macro="" textlink="">
      <xdr:nvSpPr>
        <xdr:cNvPr id="2" name="Прямоугольник 1"/>
        <xdr:cNvSpPr/>
      </xdr:nvSpPr>
      <xdr:spPr>
        <a:xfrm>
          <a:off x="2497652" y="201083"/>
          <a:ext cx="4549986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brightRoom" dir="t"/>
          </a:scene3d>
          <a:sp3d contourW="6350" prstMaterial="plastic">
            <a:contourClr>
              <a:schemeClr val="accent1">
                <a:tint val="100000"/>
                <a:shade val="100000"/>
                <a:hueMod val="100000"/>
                <a:satMod val="100000"/>
              </a:schemeClr>
            </a:contourClr>
          </a:sp3d>
        </a:bodyPr>
        <a:lstStyle/>
        <a:p>
          <a:pPr algn="ctr"/>
          <a:r>
            <a:rPr lang="ru-RU" sz="2400" b="1" cap="all" spc="0">
              <a:ln>
                <a:solidFill>
                  <a:srgbClr val="002060"/>
                </a:solidFill>
              </a:ln>
              <a:solidFill>
                <a:srgbClr val="00B0F0"/>
              </a:solidFill>
              <a:effectLst/>
            </a:rPr>
            <a:t>Повторяем</a:t>
          </a:r>
          <a:r>
            <a:rPr lang="ru-RU" sz="2400" b="1" cap="all" spc="0" baseline="0">
              <a:ln>
                <a:solidFill>
                  <a:srgbClr val="002060"/>
                </a:solidFill>
              </a:ln>
              <a:solidFill>
                <a:srgbClr val="00B0F0"/>
              </a:solidFill>
              <a:effectLst/>
            </a:rPr>
            <a:t> правила</a:t>
          </a:r>
          <a:endParaRPr lang="ru-RU" sz="2400" b="1" cap="all" spc="0">
            <a:ln>
              <a:solidFill>
                <a:srgbClr val="002060"/>
              </a:solidFill>
            </a:ln>
            <a:solidFill>
              <a:srgbClr val="00B0F0"/>
            </a:solidFill>
            <a:effectLst/>
          </a:endParaRPr>
        </a:p>
      </xdr:txBody>
    </xdr:sp>
    <xdr:clientData/>
  </xdr:oneCellAnchor>
  <xdr:twoCellAnchor>
    <xdr:from>
      <xdr:col>4</xdr:col>
      <xdr:colOff>1185334</xdr:colOff>
      <xdr:row>16</xdr:row>
      <xdr:rowOff>84666</xdr:rowOff>
    </xdr:from>
    <xdr:to>
      <xdr:col>8</xdr:col>
      <xdr:colOff>105834</xdr:colOff>
      <xdr:row>22</xdr:row>
      <xdr:rowOff>179916</xdr:rowOff>
    </xdr:to>
    <xdr:sp macro="" textlink="">
      <xdr:nvSpPr>
        <xdr:cNvPr id="3" name="Штриховая стрелка вправо 2">
          <a:hlinkClick xmlns:r="http://schemas.openxmlformats.org/officeDocument/2006/relationships" r:id="rId1"/>
        </xdr:cNvPr>
        <xdr:cNvSpPr/>
      </xdr:nvSpPr>
      <xdr:spPr>
        <a:xfrm flipH="1">
          <a:off x="2846917" y="4307416"/>
          <a:ext cx="3323167" cy="1238250"/>
        </a:xfrm>
        <a:prstGeom prst="stripedRightArrow">
          <a:avLst>
            <a:gd name="adj1" fmla="val 50000"/>
            <a:gd name="adj2" fmla="val 90171"/>
          </a:avLst>
        </a:prstGeom>
        <a:solidFill>
          <a:srgbClr val="0070C0"/>
        </a:solidFill>
        <a:ln w="3175">
          <a:solidFill>
            <a:srgbClr val="7030A0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2400" b="1">
              <a:solidFill>
                <a:schemeClr val="bg1"/>
              </a:solidFill>
            </a:rPr>
            <a:t>Содержание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119084</xdr:colOff>
      <xdr:row>1</xdr:row>
      <xdr:rowOff>12198</xdr:rowOff>
    </xdr:from>
    <xdr:ext cx="1571585" cy="468013"/>
    <xdr:sp macro="" textlink="">
      <xdr:nvSpPr>
        <xdr:cNvPr id="3" name="Прямоугольник 2"/>
        <xdr:cNvSpPr/>
      </xdr:nvSpPr>
      <xdr:spPr>
        <a:xfrm>
          <a:off x="2205059" y="278898"/>
          <a:ext cx="157158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2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ПРИМЕРЫ</a:t>
          </a:r>
        </a:p>
      </xdr:txBody>
    </xdr:sp>
    <xdr:clientData/>
  </xdr:oneCellAnchor>
  <xdr:twoCellAnchor>
    <xdr:from>
      <xdr:col>2</xdr:col>
      <xdr:colOff>571500</xdr:colOff>
      <xdr:row>13</xdr:row>
      <xdr:rowOff>19050</xdr:rowOff>
    </xdr:from>
    <xdr:to>
      <xdr:col>6</xdr:col>
      <xdr:colOff>579967</xdr:colOff>
      <xdr:row>19</xdr:row>
      <xdr:rowOff>114300</xdr:rowOff>
    </xdr:to>
    <xdr:sp macro="" textlink="">
      <xdr:nvSpPr>
        <xdr:cNvPr id="4" name="Штриховая стрелка вправо 3">
          <a:hlinkClick xmlns:r="http://schemas.openxmlformats.org/officeDocument/2006/relationships" r:id="rId1"/>
        </xdr:cNvPr>
        <xdr:cNvSpPr/>
      </xdr:nvSpPr>
      <xdr:spPr>
        <a:xfrm flipH="1">
          <a:off x="1295400" y="3790950"/>
          <a:ext cx="3323167" cy="1238250"/>
        </a:xfrm>
        <a:prstGeom prst="stripedRightArrow">
          <a:avLst>
            <a:gd name="adj1" fmla="val 50000"/>
            <a:gd name="adj2" fmla="val 90171"/>
          </a:avLst>
        </a:prstGeom>
        <a:solidFill>
          <a:srgbClr val="0070C0"/>
        </a:solidFill>
        <a:ln w="3175">
          <a:solidFill>
            <a:srgbClr val="7030A0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2400" b="1">
              <a:solidFill>
                <a:schemeClr val="bg1"/>
              </a:solidFill>
            </a:rPr>
            <a:t>Содержание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439297</xdr:colOff>
      <xdr:row>1</xdr:row>
      <xdr:rowOff>59823</xdr:rowOff>
    </xdr:from>
    <xdr:ext cx="1693157" cy="530658"/>
    <xdr:sp macro="" textlink="">
      <xdr:nvSpPr>
        <xdr:cNvPr id="3" name="Прямоугольник 2"/>
        <xdr:cNvSpPr/>
      </xdr:nvSpPr>
      <xdr:spPr>
        <a:xfrm>
          <a:off x="2563372" y="250323"/>
          <a:ext cx="1693157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ru-RU" sz="28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ТАБЛИЦА</a:t>
          </a:r>
        </a:p>
      </xdr:txBody>
    </xdr:sp>
    <xdr:clientData/>
  </xdr:oneCellAnchor>
  <xdr:twoCellAnchor>
    <xdr:from>
      <xdr:col>2</xdr:col>
      <xdr:colOff>552450</xdr:colOff>
      <xdr:row>9</xdr:row>
      <xdr:rowOff>38100</xdr:rowOff>
    </xdr:from>
    <xdr:to>
      <xdr:col>7</xdr:col>
      <xdr:colOff>322792</xdr:colOff>
      <xdr:row>15</xdr:row>
      <xdr:rowOff>133350</xdr:rowOff>
    </xdr:to>
    <xdr:sp macro="" textlink="">
      <xdr:nvSpPr>
        <xdr:cNvPr id="4" name="Штриховая стрелка вправо 3">
          <a:hlinkClick xmlns:r="http://schemas.openxmlformats.org/officeDocument/2006/relationships" r:id="rId1"/>
        </xdr:cNvPr>
        <xdr:cNvSpPr/>
      </xdr:nvSpPr>
      <xdr:spPr>
        <a:xfrm flipH="1">
          <a:off x="1162050" y="3457575"/>
          <a:ext cx="3323167" cy="1238250"/>
        </a:xfrm>
        <a:prstGeom prst="stripedRightArrow">
          <a:avLst>
            <a:gd name="adj1" fmla="val 50000"/>
            <a:gd name="adj2" fmla="val 90171"/>
          </a:avLst>
        </a:prstGeom>
        <a:solidFill>
          <a:srgbClr val="0070C0"/>
        </a:solidFill>
        <a:ln w="3175">
          <a:solidFill>
            <a:srgbClr val="7030A0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2400" b="1">
              <a:solidFill>
                <a:schemeClr val="bg1"/>
              </a:solidFill>
            </a:rPr>
            <a:t>Содержание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216827</xdr:colOff>
      <xdr:row>0</xdr:row>
      <xdr:rowOff>19050</xdr:rowOff>
    </xdr:from>
    <xdr:ext cx="2059603" cy="530658"/>
    <xdr:sp macro="" textlink="">
      <xdr:nvSpPr>
        <xdr:cNvPr id="3" name="Прямоугольник 2"/>
        <xdr:cNvSpPr/>
      </xdr:nvSpPr>
      <xdr:spPr>
        <a:xfrm>
          <a:off x="2359952" y="19050"/>
          <a:ext cx="2059603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2800" b="1" cap="none" spc="0">
              <a:ln w="12700">
                <a:solidFill>
                  <a:srgbClr val="6600CC"/>
                </a:solidFill>
                <a:prstDash val="solid"/>
              </a:ln>
              <a:solidFill>
                <a:schemeClr val="bg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УРАВНЕНИЯ</a:t>
          </a:r>
        </a:p>
      </xdr:txBody>
    </xdr:sp>
    <xdr:clientData/>
  </xdr:oneCellAnchor>
  <xdr:twoCellAnchor>
    <xdr:from>
      <xdr:col>5</xdr:col>
      <xdr:colOff>28575</xdr:colOff>
      <xdr:row>18</xdr:row>
      <xdr:rowOff>47625</xdr:rowOff>
    </xdr:from>
    <xdr:to>
      <xdr:col>18</xdr:col>
      <xdr:colOff>132292</xdr:colOff>
      <xdr:row>24</xdr:row>
      <xdr:rowOff>142875</xdr:rowOff>
    </xdr:to>
    <xdr:sp macro="" textlink="">
      <xdr:nvSpPr>
        <xdr:cNvPr id="4" name="Штриховая стрелка вправо 3">
          <a:hlinkClick xmlns:r="http://schemas.openxmlformats.org/officeDocument/2006/relationships" r:id="rId1"/>
        </xdr:cNvPr>
        <xdr:cNvSpPr/>
      </xdr:nvSpPr>
      <xdr:spPr>
        <a:xfrm flipH="1">
          <a:off x="1171575" y="4248150"/>
          <a:ext cx="3323167" cy="1238250"/>
        </a:xfrm>
        <a:prstGeom prst="stripedRightArrow">
          <a:avLst>
            <a:gd name="adj1" fmla="val 50000"/>
            <a:gd name="adj2" fmla="val 90171"/>
          </a:avLst>
        </a:prstGeom>
        <a:solidFill>
          <a:srgbClr val="0070C0"/>
        </a:solidFill>
        <a:ln w="3175">
          <a:solidFill>
            <a:srgbClr val="7030A0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2400" b="1">
              <a:solidFill>
                <a:schemeClr val="bg1"/>
              </a:solidFill>
            </a:rPr>
            <a:t>Содержание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104775</xdr:rowOff>
    </xdr:from>
    <xdr:ext cx="2468665" cy="530658"/>
    <xdr:sp macro="" textlink="">
      <xdr:nvSpPr>
        <xdr:cNvPr id="2" name="Прямоугольник 1"/>
        <xdr:cNvSpPr/>
      </xdr:nvSpPr>
      <xdr:spPr>
        <a:xfrm>
          <a:off x="0" y="104775"/>
          <a:ext cx="2468665" cy="530658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2800" b="1" cap="none" spc="0">
              <a:ln w="19050">
                <a:solidFill>
                  <a:srgbClr val="008000"/>
                </a:solidFill>
                <a:prstDash val="solid"/>
              </a:ln>
              <a:solidFill>
                <a:schemeClr val="bg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КРОССВОРД</a:t>
          </a:r>
        </a:p>
      </xdr:txBody>
    </xdr:sp>
    <xdr:clientData/>
  </xdr:oneCellAnchor>
  <xdr:twoCellAnchor>
    <xdr:from>
      <xdr:col>3</xdr:col>
      <xdr:colOff>142875</xdr:colOff>
      <xdr:row>16</xdr:row>
      <xdr:rowOff>47625</xdr:rowOff>
    </xdr:from>
    <xdr:to>
      <xdr:col>15</xdr:col>
      <xdr:colOff>37042</xdr:colOff>
      <xdr:row>20</xdr:row>
      <xdr:rowOff>142875</xdr:rowOff>
    </xdr:to>
    <xdr:sp macro="" textlink="">
      <xdr:nvSpPr>
        <xdr:cNvPr id="3" name="Штриховая стрелка вправо 2">
          <a:hlinkClick xmlns:r="http://schemas.openxmlformats.org/officeDocument/2006/relationships" r:id="rId1"/>
        </xdr:cNvPr>
        <xdr:cNvSpPr/>
      </xdr:nvSpPr>
      <xdr:spPr>
        <a:xfrm flipH="1">
          <a:off x="1000125" y="4619625"/>
          <a:ext cx="3323167" cy="1238250"/>
        </a:xfrm>
        <a:prstGeom prst="stripedRightArrow">
          <a:avLst>
            <a:gd name="adj1" fmla="val 50000"/>
            <a:gd name="adj2" fmla="val 90171"/>
          </a:avLst>
        </a:prstGeom>
        <a:solidFill>
          <a:srgbClr val="0070C0"/>
        </a:solidFill>
        <a:ln w="3175">
          <a:solidFill>
            <a:srgbClr val="7030A0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2400" b="1">
              <a:solidFill>
                <a:schemeClr val="bg1"/>
              </a:solidFill>
            </a:rPr>
            <a:t>Содержание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9</xdr:row>
      <xdr:rowOff>9525</xdr:rowOff>
    </xdr:from>
    <xdr:to>
      <xdr:col>7</xdr:col>
      <xdr:colOff>360892</xdr:colOff>
      <xdr:row>15</xdr:row>
      <xdr:rowOff>104775</xdr:rowOff>
    </xdr:to>
    <xdr:sp macro="" textlink="">
      <xdr:nvSpPr>
        <xdr:cNvPr id="2" name="Штриховая стрелка вправо 1">
          <a:hlinkClick xmlns:r="http://schemas.openxmlformats.org/officeDocument/2006/relationships" r:id="rId1"/>
        </xdr:cNvPr>
        <xdr:cNvSpPr/>
      </xdr:nvSpPr>
      <xdr:spPr>
        <a:xfrm flipH="1">
          <a:off x="695325" y="1724025"/>
          <a:ext cx="3323167" cy="1238250"/>
        </a:xfrm>
        <a:prstGeom prst="stripedRightArrow">
          <a:avLst>
            <a:gd name="adj1" fmla="val 50000"/>
            <a:gd name="adj2" fmla="val 90171"/>
          </a:avLst>
        </a:prstGeom>
        <a:solidFill>
          <a:srgbClr val="0070C0"/>
        </a:solidFill>
        <a:ln w="3175">
          <a:solidFill>
            <a:srgbClr val="7030A0"/>
          </a:solidFill>
        </a:ln>
        <a:scene3d>
          <a:camera prst="orthographicFront"/>
          <a:lightRig rig="threePt" dir="t"/>
        </a:scene3d>
        <a:sp3d>
          <a:bevelT prst="convex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2400" b="1">
              <a:solidFill>
                <a:schemeClr val="bg1"/>
              </a:solidFill>
            </a:rPr>
            <a:t>Содержание</a:t>
          </a:r>
        </a:p>
      </xdr:txBody>
    </xdr:sp>
    <xdr:clientData/>
  </xdr:twoCellAnchor>
  <xdr:oneCellAnchor>
    <xdr:from>
      <xdr:col>0</xdr:col>
      <xdr:colOff>352425</xdr:colOff>
      <xdr:row>0</xdr:row>
      <xdr:rowOff>0</xdr:rowOff>
    </xdr:from>
    <xdr:ext cx="4549986" cy="468013"/>
    <xdr:sp macro="" textlink="">
      <xdr:nvSpPr>
        <xdr:cNvPr id="3" name="Прямоугольник 2"/>
        <xdr:cNvSpPr/>
      </xdr:nvSpPr>
      <xdr:spPr>
        <a:xfrm>
          <a:off x="352425" y="0"/>
          <a:ext cx="4549986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brightRoom" dir="t"/>
          </a:scene3d>
          <a:sp3d contourW="6350" prstMaterial="plastic">
            <a:contourClr>
              <a:schemeClr val="accent1">
                <a:tint val="100000"/>
                <a:shade val="100000"/>
                <a:hueMod val="100000"/>
                <a:satMod val="100000"/>
              </a:schemeClr>
            </a:contourClr>
          </a:sp3d>
        </a:bodyPr>
        <a:lstStyle/>
        <a:p>
          <a:pPr algn="ctr"/>
          <a:r>
            <a:rPr lang="ru-RU" sz="2400" b="1" cap="all" spc="0">
              <a:ln>
                <a:solidFill>
                  <a:srgbClr val="002060"/>
                </a:solidFill>
              </a:ln>
              <a:solidFill>
                <a:srgbClr val="00B0F0"/>
              </a:solidFill>
              <a:effectLst/>
            </a:rPr>
            <a:t>ИСПОЛЬЗОВАННЫЕ ИСТОЧНИКИ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Другая 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BF"/>
      </a:hlink>
      <a:folHlink>
        <a:srgbClr val="0000B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B050"/>
        </a:solidFill>
        <a:ln>
          <a:solidFill>
            <a:srgbClr val="92D050"/>
          </a:solidFill>
        </a:ln>
        <a:scene3d>
          <a:camera prst="orthographicFront"/>
          <a:lightRig rig="threePt" dir="t"/>
        </a:scene3d>
        <a:sp3d>
          <a:bevelT prst="convex"/>
        </a:sp3d>
      </a:spPr>
      <a:bodyPr vertOverflow="clip" horzOverflow="clip" rtlCol="0" anchor="t"/>
      <a:lstStyle>
        <a:defPPr algn="l">
          <a:defRPr sz="110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http://cs624930.vk.me/v624930330/12067/47KLN03o1v8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20"/>
  <sheetViews>
    <sheetView tabSelected="1" zoomScaleNormal="100" workbookViewId="0">
      <selection activeCell="A22" sqref="A22"/>
    </sheetView>
  </sheetViews>
  <sheetFormatPr defaultRowHeight="15" x14ac:dyDescent="0.25"/>
  <cols>
    <col min="1" max="1" width="12.42578125" style="1" customWidth="1"/>
    <col min="2" max="13" width="9.140625" style="1"/>
    <col min="14" max="14" width="8.42578125" style="1" customWidth="1"/>
    <col min="15" max="16384" width="9.140625" style="1"/>
  </cols>
  <sheetData>
    <row r="1" spans="1:14" ht="11.25" customHeight="1" x14ac:dyDescent="0.25"/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81" t="s">
        <v>62</v>
      </c>
      <c r="N2" s="81"/>
    </row>
    <row r="3" spans="1:14" ht="26.25" x14ac:dyDescent="0.4">
      <c r="A3" s="2"/>
      <c r="B3" s="92" t="s">
        <v>0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3" t="s">
        <v>63</v>
      </c>
    </row>
    <row r="4" spans="1:14" ht="26.25" x14ac:dyDescent="0.4">
      <c r="A4" s="2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2"/>
    </row>
    <row r="5" spans="1:1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25">
      <c r="A6" s="2"/>
      <c r="B6" s="2"/>
      <c r="C6" s="2"/>
      <c r="D6" s="2"/>
      <c r="E6" s="2"/>
      <c r="F6" s="2"/>
      <c r="G6" s="2"/>
      <c r="H6" s="2"/>
      <c r="I6" s="2"/>
      <c r="J6" s="94" t="s">
        <v>1</v>
      </c>
      <c r="K6" s="94"/>
      <c r="L6" s="94"/>
      <c r="M6" s="94"/>
      <c r="N6" s="2"/>
    </row>
    <row r="7" spans="1:1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33.75" x14ac:dyDescent="0.25">
      <c r="A8" s="2"/>
      <c r="B8" s="95"/>
      <c r="C8" s="95"/>
      <c r="D8" s="95"/>
      <c r="E8" s="95"/>
      <c r="F8" s="95"/>
      <c r="G8" s="95"/>
      <c r="H8" s="95"/>
      <c r="I8" s="2"/>
      <c r="J8" s="2"/>
      <c r="K8" s="2"/>
      <c r="L8" s="2"/>
      <c r="M8" s="2"/>
      <c r="N8" s="2"/>
    </row>
    <row r="9" spans="1:14" ht="31.5" x14ac:dyDescent="0.5">
      <c r="A9" s="2"/>
      <c r="B9" s="91" t="s">
        <v>55</v>
      </c>
      <c r="C9" s="91"/>
      <c r="D9" s="91"/>
      <c r="E9" s="91"/>
      <c r="F9" s="91"/>
      <c r="G9" s="91"/>
      <c r="H9" s="91"/>
      <c r="I9" s="2"/>
      <c r="J9" s="2"/>
      <c r="K9" s="2"/>
      <c r="L9" s="2"/>
      <c r="M9" s="2"/>
      <c r="N9" s="2"/>
    </row>
    <row r="10" spans="1:14" ht="31.5" x14ac:dyDescent="0.5">
      <c r="A10" s="2"/>
      <c r="B10" s="91" t="s">
        <v>56</v>
      </c>
      <c r="C10" s="91"/>
      <c r="D10" s="91"/>
      <c r="E10" s="91"/>
      <c r="F10" s="91"/>
      <c r="G10" s="91"/>
      <c r="H10" s="91"/>
      <c r="I10" s="2"/>
      <c r="J10" s="2"/>
      <c r="K10" s="2"/>
      <c r="L10" s="2"/>
      <c r="M10" s="2"/>
      <c r="N10" s="2"/>
    </row>
    <row r="11" spans="1:14" ht="31.5" x14ac:dyDescent="0.5">
      <c r="A11" s="2"/>
      <c r="B11" s="91" t="s">
        <v>57</v>
      </c>
      <c r="C11" s="91"/>
      <c r="D11" s="91"/>
      <c r="E11" s="91"/>
      <c r="F11" s="91"/>
      <c r="G11" s="91"/>
      <c r="H11" s="91"/>
      <c r="I11" s="2"/>
      <c r="J11" s="2"/>
      <c r="K11" s="2"/>
      <c r="L11" s="2"/>
      <c r="M11" s="2"/>
      <c r="N11" s="2"/>
    </row>
    <row r="12" spans="1:14" ht="31.5" x14ac:dyDescent="0.5">
      <c r="A12" s="2"/>
      <c r="B12" s="91" t="s">
        <v>58</v>
      </c>
      <c r="C12" s="91"/>
      <c r="D12" s="91"/>
      <c r="E12" s="91"/>
      <c r="F12" s="91"/>
      <c r="G12" s="91"/>
      <c r="H12" s="91"/>
      <c r="I12" s="2"/>
      <c r="J12" s="2"/>
      <c r="K12" s="2"/>
      <c r="L12" s="2"/>
      <c r="M12" s="2"/>
      <c r="N12" s="2"/>
    </row>
    <row r="13" spans="1:14" ht="31.5" x14ac:dyDescent="0.5">
      <c r="A13" s="2"/>
      <c r="B13" s="91" t="s">
        <v>59</v>
      </c>
      <c r="C13" s="91"/>
      <c r="D13" s="91"/>
      <c r="E13" s="91"/>
      <c r="F13" s="91"/>
      <c r="G13" s="91"/>
      <c r="H13" s="91"/>
      <c r="I13" s="2"/>
      <c r="J13" s="2"/>
      <c r="K13" s="2"/>
      <c r="L13" s="2"/>
      <c r="M13" s="2"/>
      <c r="N13" s="2"/>
    </row>
    <row r="14" spans="1:14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thickBot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6.5" thickTop="1" thickBot="1" x14ac:dyDescent="0.3">
      <c r="A16" s="2"/>
      <c r="B16" s="82" t="s">
        <v>60</v>
      </c>
      <c r="C16" s="83"/>
      <c r="D16" s="88">
        <v>44</v>
      </c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6.5" thickTop="1" thickBot="1" x14ac:dyDescent="0.3">
      <c r="A17" s="2"/>
      <c r="B17" s="84"/>
      <c r="C17" s="85"/>
      <c r="D17" s="89"/>
      <c r="E17" s="2"/>
      <c r="F17" s="96"/>
      <c r="G17" s="96"/>
      <c r="H17" s="2"/>
      <c r="I17" s="2"/>
      <c r="J17" s="72" t="s">
        <v>61</v>
      </c>
      <c r="K17" s="73"/>
      <c r="L17" s="78" t="str">
        <f>IF(D18="","",IF(D18/D16*100&gt;=90,5,IF(D18/D16*100&gt;=75,4,IF(D18/D16*100&gt;=50,3,2))))</f>
        <v/>
      </c>
      <c r="M17" s="2"/>
      <c r="N17" s="2"/>
    </row>
    <row r="18" spans="1:14" ht="15.75" thickTop="1" x14ac:dyDescent="0.25">
      <c r="A18" s="2"/>
      <c r="B18" s="82" t="s">
        <v>50</v>
      </c>
      <c r="C18" s="83"/>
      <c r="D18" s="88" t="str">
        <f>IF(итог!B7=0,"",итог!B7)</f>
        <v/>
      </c>
      <c r="E18" s="2"/>
      <c r="F18" s="96"/>
      <c r="G18" s="96"/>
      <c r="H18" s="2"/>
      <c r="I18" s="2"/>
      <c r="J18" s="74"/>
      <c r="K18" s="75"/>
      <c r="L18" s="79"/>
      <c r="M18" s="2"/>
      <c r="N18" s="2"/>
    </row>
    <row r="19" spans="1:14" ht="15.75" thickBot="1" x14ac:dyDescent="0.3">
      <c r="A19" s="2"/>
      <c r="B19" s="86"/>
      <c r="C19" s="87"/>
      <c r="D19" s="90"/>
      <c r="E19" s="2"/>
      <c r="F19" s="2"/>
      <c r="G19" s="2"/>
      <c r="H19" s="2"/>
      <c r="I19" s="2"/>
      <c r="J19" s="76"/>
      <c r="K19" s="77"/>
      <c r="L19" s="80"/>
      <c r="M19" s="2"/>
      <c r="N19" s="2"/>
    </row>
    <row r="20" spans="1:14" ht="15.75" thickTop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</sheetData>
  <sheetProtection password="CF66" sheet="1" objects="1" scenarios="1"/>
  <mergeCells count="17">
    <mergeCell ref="F17:G18"/>
    <mergeCell ref="J17:K19"/>
    <mergeCell ref="L17:L19"/>
    <mergeCell ref="M2:N2"/>
    <mergeCell ref="B16:C17"/>
    <mergeCell ref="B18:C19"/>
    <mergeCell ref="D16:D17"/>
    <mergeCell ref="D18:D19"/>
    <mergeCell ref="B13:H13"/>
    <mergeCell ref="B10:H10"/>
    <mergeCell ref="B11:H11"/>
    <mergeCell ref="B12:H12"/>
    <mergeCell ref="B3:M3"/>
    <mergeCell ref="B4:M4"/>
    <mergeCell ref="J6:M6"/>
    <mergeCell ref="B8:H8"/>
    <mergeCell ref="B9:H9"/>
  </mergeCells>
  <hyperlinks>
    <hyperlink ref="B9:H9" location="Правила!A1" display="Повторение правил."/>
    <hyperlink ref="B10:H10" location="Примеры!A1" display="Примеры."/>
    <hyperlink ref="B11:H11" location="Таблица!A1" display="Таблица."/>
    <hyperlink ref="B12:H12" location="Уравнения!A1" display="Уравнения."/>
    <hyperlink ref="B13:H13" location="Кроссворд!A1" display="Кроссворд."/>
    <hyperlink ref="M2:N2" location="Источники!A1" display="Источники"/>
  </hyperlink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33"/>
  <sheetViews>
    <sheetView zoomScale="90" zoomScaleNormal="90" workbookViewId="0">
      <selection activeCell="A16" sqref="A16"/>
    </sheetView>
  </sheetViews>
  <sheetFormatPr defaultRowHeight="15" x14ac:dyDescent="0.25"/>
  <cols>
    <col min="1" max="1" width="3" style="5" customWidth="1"/>
    <col min="2" max="2" width="6.140625" style="5" customWidth="1"/>
    <col min="3" max="3" width="9.140625" style="5"/>
    <col min="4" max="4" width="6.5703125" style="5" customWidth="1"/>
    <col min="5" max="5" width="20.42578125" style="5" customWidth="1"/>
    <col min="6" max="6" width="6.85546875" style="5" customWidth="1"/>
    <col min="7" max="7" width="20" style="5" customWidth="1"/>
    <col min="8" max="8" width="18.7109375" style="5" customWidth="1"/>
    <col min="9" max="9" width="12.7109375" style="5" customWidth="1"/>
    <col min="10" max="10" width="9.140625" style="5"/>
    <col min="11" max="11" width="6" style="5" customWidth="1"/>
    <col min="12" max="12" width="9.140625" style="5"/>
    <col min="13" max="13" width="10.42578125" style="5" customWidth="1"/>
    <col min="14" max="14" width="3.7109375" style="5" customWidth="1"/>
    <col min="15" max="16" width="9.140625" style="5"/>
    <col min="17" max="17" width="12.28515625" style="5" customWidth="1"/>
    <col min="18" max="20" width="9.140625" style="5"/>
    <col min="21" max="21" width="0" style="5" hidden="1" customWidth="1"/>
    <col min="22" max="22" width="11.7109375" style="5" hidden="1" customWidth="1"/>
    <col min="23" max="23" width="9.140625" style="5" hidden="1" customWidth="1"/>
    <col min="24" max="25" width="0" style="5" hidden="1" customWidth="1"/>
    <col min="26" max="16384" width="9.140625" style="5"/>
  </cols>
  <sheetData>
    <row r="1" spans="1:24" ht="18.7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20" t="s">
        <v>64</v>
      </c>
      <c r="P1" s="121"/>
      <c r="Q1" s="121"/>
      <c r="R1" s="121"/>
      <c r="S1" s="122"/>
      <c r="V1" s="6" t="str">
        <f>R11</f>
        <v/>
      </c>
    </row>
    <row r="2" spans="1:24" ht="39" customHeight="1" x14ac:dyDescent="0.35">
      <c r="A2" s="4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7"/>
      <c r="O2" s="123"/>
      <c r="P2" s="124"/>
      <c r="Q2" s="124"/>
      <c r="R2" s="124"/>
      <c r="S2" s="125"/>
    </row>
    <row r="3" spans="1:24" ht="21" customHeight="1" x14ac:dyDescent="0.35">
      <c r="A3" s="4"/>
      <c r="B3" s="8" t="s">
        <v>2</v>
      </c>
      <c r="C3" s="99" t="s">
        <v>14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7"/>
      <c r="O3" s="123"/>
      <c r="P3" s="124"/>
      <c r="Q3" s="124"/>
      <c r="R3" s="124"/>
      <c r="S3" s="125"/>
      <c r="V3" s="5" t="s">
        <v>53</v>
      </c>
      <c r="W3" s="5" t="s">
        <v>52</v>
      </c>
    </row>
    <row r="4" spans="1:24" ht="21" x14ac:dyDescent="0.35">
      <c r="A4" s="4"/>
      <c r="B4" s="9" t="s">
        <v>3</v>
      </c>
      <c r="C4" s="100" t="s">
        <v>4</v>
      </c>
      <c r="D4" s="100"/>
      <c r="E4" s="104" t="s">
        <v>6</v>
      </c>
      <c r="F4" s="105"/>
      <c r="G4" s="101" t="s">
        <v>5</v>
      </c>
      <c r="H4" s="102"/>
      <c r="I4" s="103"/>
      <c r="J4" s="104" t="s">
        <v>6</v>
      </c>
      <c r="K4" s="105"/>
      <c r="L4" s="104" t="s">
        <v>6</v>
      </c>
      <c r="M4" s="105"/>
      <c r="N4" s="7"/>
      <c r="O4" s="123"/>
      <c r="P4" s="124"/>
      <c r="Q4" s="124"/>
      <c r="R4" s="124"/>
      <c r="S4" s="125"/>
      <c r="V4" s="5">
        <f>IF(E4="слагаемых",1,0)+IF(J4="после",1,0)+IF(L4="запятой",1,0)</f>
        <v>0</v>
      </c>
      <c r="W4" s="5" t="str">
        <f>IF(AND(AND(E4="…",J4="…"),L4="…"),"","н")</f>
        <v/>
      </c>
    </row>
    <row r="5" spans="1:24" ht="21" x14ac:dyDescent="0.35">
      <c r="A5" s="4"/>
      <c r="B5" s="9" t="s">
        <v>19</v>
      </c>
      <c r="C5" s="10" t="s">
        <v>9</v>
      </c>
      <c r="D5" s="10"/>
      <c r="E5" s="11"/>
      <c r="F5" s="11"/>
      <c r="G5" s="11"/>
      <c r="H5" s="107" t="s">
        <v>6</v>
      </c>
      <c r="I5" s="108"/>
      <c r="J5" s="12" t="s">
        <v>22</v>
      </c>
      <c r="K5" s="12" t="s">
        <v>7</v>
      </c>
      <c r="L5" s="104" t="s">
        <v>6</v>
      </c>
      <c r="M5" s="105"/>
      <c r="N5" s="7"/>
      <c r="O5" s="123"/>
      <c r="P5" s="124"/>
      <c r="Q5" s="124"/>
      <c r="R5" s="124"/>
      <c r="S5" s="125"/>
      <c r="V5" s="5">
        <f>IF(H5="запятая",1,0)+IF(L5="запятой",1,0)</f>
        <v>0</v>
      </c>
      <c r="W5" s="5" t="str">
        <f>IF(AND(H5="…",L5="…"),"","н")</f>
        <v/>
      </c>
    </row>
    <row r="6" spans="1:24" ht="21" x14ac:dyDescent="0.35">
      <c r="A6" s="4"/>
      <c r="B6" s="9" t="s">
        <v>8</v>
      </c>
      <c r="C6" s="10" t="s">
        <v>10</v>
      </c>
      <c r="D6" s="10"/>
      <c r="E6" s="11"/>
      <c r="F6" s="11"/>
      <c r="G6" s="11"/>
      <c r="H6" s="104" t="s">
        <v>6</v>
      </c>
      <c r="I6" s="109"/>
      <c r="J6" s="108"/>
      <c r="K6" s="100" t="s">
        <v>11</v>
      </c>
      <c r="L6" s="100"/>
      <c r="M6" s="100"/>
      <c r="N6" s="7"/>
      <c r="O6" s="123"/>
      <c r="P6" s="124"/>
      <c r="Q6" s="124"/>
      <c r="R6" s="124"/>
      <c r="S6" s="125"/>
      <c r="V6" s="5">
        <f>IF(H6="натуральные",1,0)</f>
        <v>0</v>
      </c>
      <c r="W6" s="5" t="str">
        <f>IF(H6="…","","н")</f>
        <v/>
      </c>
    </row>
    <row r="7" spans="1:24" ht="21" x14ac:dyDescent="0.35">
      <c r="A7" s="4"/>
      <c r="B7" s="9" t="s">
        <v>24</v>
      </c>
      <c r="C7" s="10" t="s">
        <v>12</v>
      </c>
      <c r="D7" s="10"/>
      <c r="E7" s="11"/>
      <c r="F7" s="104" t="s">
        <v>6</v>
      </c>
      <c r="G7" s="105"/>
      <c r="H7" s="102" t="s">
        <v>13</v>
      </c>
      <c r="I7" s="102"/>
      <c r="J7" s="104" t="s">
        <v>6</v>
      </c>
      <c r="K7" s="105"/>
      <c r="L7" s="104" t="s">
        <v>6</v>
      </c>
      <c r="M7" s="105"/>
      <c r="N7" s="7"/>
      <c r="O7" s="123"/>
      <c r="P7" s="124"/>
      <c r="Q7" s="124"/>
      <c r="R7" s="124"/>
      <c r="S7" s="125"/>
      <c r="V7" s="5">
        <f>IF(F7="сумме",1,0)+IF(J7="под",1,0)+IF(L7="запятыми",1,0)</f>
        <v>0</v>
      </c>
      <c r="W7" s="5" t="str">
        <f>IF(AND(AND(F7="…",J7="…"),L7="…"),"","н")</f>
        <v/>
      </c>
    </row>
    <row r="8" spans="1:24" ht="21" x14ac:dyDescent="0.35">
      <c r="A8" s="4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7"/>
      <c r="O8" s="123"/>
      <c r="P8" s="124"/>
      <c r="Q8" s="124"/>
      <c r="R8" s="124"/>
      <c r="S8" s="125"/>
    </row>
    <row r="9" spans="1:24" ht="21" x14ac:dyDescent="0.35">
      <c r="A9" s="4"/>
      <c r="B9" s="8" t="s">
        <v>15</v>
      </c>
      <c r="C9" s="99" t="s">
        <v>25</v>
      </c>
      <c r="D9" s="99"/>
      <c r="E9" s="99"/>
      <c r="F9" s="99"/>
      <c r="G9" s="99"/>
      <c r="H9" s="99"/>
      <c r="I9" s="99"/>
      <c r="J9" s="99"/>
      <c r="K9" s="99"/>
      <c r="L9" s="99"/>
      <c r="M9" s="99"/>
      <c r="N9" s="7"/>
      <c r="O9" s="123"/>
      <c r="P9" s="124"/>
      <c r="Q9" s="124"/>
      <c r="R9" s="124"/>
      <c r="S9" s="125"/>
    </row>
    <row r="10" spans="1:24" ht="21.75" thickBot="1" x14ac:dyDescent="0.4">
      <c r="A10" s="4"/>
      <c r="B10" s="9" t="s">
        <v>3</v>
      </c>
      <c r="C10" s="106" t="s">
        <v>16</v>
      </c>
      <c r="D10" s="106"/>
      <c r="E10" s="16" t="s">
        <v>6</v>
      </c>
      <c r="F10" s="13" t="s">
        <v>17</v>
      </c>
      <c r="G10" s="16" t="s">
        <v>6</v>
      </c>
      <c r="H10" s="102" t="s">
        <v>5</v>
      </c>
      <c r="I10" s="102"/>
      <c r="J10" s="104" t="s">
        <v>6</v>
      </c>
      <c r="K10" s="105"/>
      <c r="L10" s="102" t="s">
        <v>18</v>
      </c>
      <c r="M10" s="102"/>
      <c r="N10" s="7"/>
      <c r="O10" s="126"/>
      <c r="P10" s="127"/>
      <c r="Q10" s="127"/>
      <c r="R10" s="127"/>
      <c r="S10" s="128"/>
      <c r="V10" s="5">
        <f>IF(E10="уменьшаемом",1,0)+IF(G10="вычитаемом",1,0)+IF(J10="после",1,0)</f>
        <v>0</v>
      </c>
      <c r="W10" s="5" t="str">
        <f>IF(AND(AND(E10="…",G10="…"),J10="…"),"","н")</f>
        <v/>
      </c>
    </row>
    <row r="11" spans="1:24" ht="21" x14ac:dyDescent="0.35">
      <c r="A11" s="4"/>
      <c r="B11" s="9" t="s">
        <v>19</v>
      </c>
      <c r="C11" s="106" t="s">
        <v>20</v>
      </c>
      <c r="D11" s="106"/>
      <c r="E11" s="16" t="s">
        <v>6</v>
      </c>
      <c r="F11" s="13" t="s">
        <v>7</v>
      </c>
      <c r="G11" s="16" t="s">
        <v>6</v>
      </c>
      <c r="H11" s="14" t="s">
        <v>21</v>
      </c>
      <c r="I11" s="17" t="s">
        <v>6</v>
      </c>
      <c r="J11" s="11" t="s">
        <v>22</v>
      </c>
      <c r="K11" s="11" t="s">
        <v>7</v>
      </c>
      <c r="L11" s="104" t="s">
        <v>6</v>
      </c>
      <c r="M11" s="105"/>
      <c r="N11" s="7"/>
      <c r="O11" s="129" t="s">
        <v>50</v>
      </c>
      <c r="P11" s="130"/>
      <c r="Q11" s="130"/>
      <c r="R11" s="133" t="str">
        <f>IF(W14=8,"",V14)</f>
        <v/>
      </c>
      <c r="S11" s="134"/>
      <c r="V11" s="5">
        <f>IF(E11="вычитаемое",1,0)+IF(G11="уменьшаемым",1,0)+IF(I11="запятая",1,0)+IF(L11="запятой",1,0)</f>
        <v>0</v>
      </c>
      <c r="W11" s="5" t="str">
        <f>IF(AND(AND(AND(E11="…",G11="…"),I11="…"),L11),"","н")</f>
        <v/>
      </c>
    </row>
    <row r="12" spans="1:24" ht="21" x14ac:dyDescent="0.35">
      <c r="A12" s="4"/>
      <c r="B12" s="9" t="s">
        <v>8</v>
      </c>
      <c r="C12" s="106" t="s">
        <v>23</v>
      </c>
      <c r="D12" s="106"/>
      <c r="E12" s="106"/>
      <c r="F12" s="106"/>
      <c r="G12" s="106"/>
      <c r="H12" s="104" t="s">
        <v>6</v>
      </c>
      <c r="I12" s="109"/>
      <c r="J12" s="108"/>
      <c r="K12" s="102" t="s">
        <v>11</v>
      </c>
      <c r="L12" s="102"/>
      <c r="M12" s="102"/>
      <c r="N12" s="7"/>
      <c r="O12" s="131"/>
      <c r="P12" s="132"/>
      <c r="Q12" s="132"/>
      <c r="R12" s="135"/>
      <c r="S12" s="136"/>
      <c r="V12" s="5">
        <f>IF(H12="натуральные",1,0)</f>
        <v>0</v>
      </c>
      <c r="W12" s="5" t="str">
        <f>IF(H12="…","","н")</f>
        <v/>
      </c>
    </row>
    <row r="13" spans="1:24" ht="21" x14ac:dyDescent="0.35">
      <c r="A13" s="4"/>
      <c r="B13" s="9" t="s">
        <v>24</v>
      </c>
      <c r="C13" s="106" t="s">
        <v>12</v>
      </c>
      <c r="D13" s="106"/>
      <c r="E13" s="106"/>
      <c r="F13" s="110" t="s">
        <v>6</v>
      </c>
      <c r="G13" s="111"/>
      <c r="H13" s="102" t="s">
        <v>13</v>
      </c>
      <c r="I13" s="102"/>
      <c r="J13" s="104" t="s">
        <v>6</v>
      </c>
      <c r="K13" s="105"/>
      <c r="L13" s="104" t="s">
        <v>6</v>
      </c>
      <c r="M13" s="105"/>
      <c r="N13" s="7"/>
      <c r="O13" s="112" t="s">
        <v>51</v>
      </c>
      <c r="P13" s="113"/>
      <c r="Q13" s="113"/>
      <c r="R13" s="116" t="str">
        <f>IF(W14=8,"",IF(R11&gt;=19,5,IF(R11&gt;=16,4,IF(R11&gt;=10,3,2))))</f>
        <v/>
      </c>
      <c r="S13" s="117"/>
      <c r="V13" s="5">
        <f>IF(F13="разности",1,0)+IF(J13="под",1,0)+IF(L13="запятыми",1,0)</f>
        <v>0</v>
      </c>
      <c r="W13" s="5" t="str">
        <f>IF(AND(AND(F13="…",J13="…"),L13="…"),"","н")</f>
        <v/>
      </c>
    </row>
    <row r="14" spans="1:24" ht="13.5" customHeight="1" x14ac:dyDescent="0.25">
      <c r="A14" s="4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4"/>
      <c r="O14" s="112"/>
      <c r="P14" s="113"/>
      <c r="Q14" s="113"/>
      <c r="R14" s="116"/>
      <c r="S14" s="117"/>
      <c r="U14" s="5" t="s">
        <v>54</v>
      </c>
      <c r="V14" s="5">
        <f>V4+V5+V6+V7+V10+V11+V12+V13</f>
        <v>0</v>
      </c>
      <c r="W14" s="5">
        <f>COUNTBLANK(W4:W7)+COUNTBLANK(W10:W13)</f>
        <v>8</v>
      </c>
    </row>
    <row r="15" spans="1:24" ht="15.75" thickBot="1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114"/>
      <c r="P15" s="115"/>
      <c r="Q15" s="115"/>
      <c r="R15" s="118"/>
      <c r="S15" s="119"/>
    </row>
    <row r="16" spans="1:24" x14ac:dyDescent="0.25">
      <c r="V16" s="5" t="s">
        <v>6</v>
      </c>
      <c r="W16" s="5" t="s">
        <v>6</v>
      </c>
      <c r="X16" s="5" t="s">
        <v>6</v>
      </c>
    </row>
    <row r="17" spans="18:25" x14ac:dyDescent="0.25">
      <c r="V17" s="5" t="s">
        <v>26</v>
      </c>
      <c r="W17" s="5" t="s">
        <v>29</v>
      </c>
      <c r="X17" s="5" t="s">
        <v>31</v>
      </c>
    </row>
    <row r="18" spans="18:25" x14ac:dyDescent="0.25">
      <c r="V18" s="5" t="s">
        <v>27</v>
      </c>
      <c r="W18" s="5" t="s">
        <v>30</v>
      </c>
      <c r="X18" s="5" t="s">
        <v>18</v>
      </c>
    </row>
    <row r="19" spans="18:25" x14ac:dyDescent="0.25">
      <c r="V19" s="5" t="s">
        <v>28</v>
      </c>
      <c r="X19" s="5" t="s">
        <v>32</v>
      </c>
    </row>
    <row r="21" spans="18:25" x14ac:dyDescent="0.25">
      <c r="V21" s="5" t="s">
        <v>6</v>
      </c>
      <c r="W21" s="5" t="s">
        <v>6</v>
      </c>
    </row>
    <row r="22" spans="18:25" x14ac:dyDescent="0.25">
      <c r="R22" s="5" t="str">
        <f>R11</f>
        <v/>
      </c>
      <c r="V22" s="5" t="s">
        <v>33</v>
      </c>
      <c r="W22" s="5" t="s">
        <v>35</v>
      </c>
    </row>
    <row r="23" spans="18:25" x14ac:dyDescent="0.25">
      <c r="V23" s="5" t="s">
        <v>34</v>
      </c>
      <c r="W23" s="5" t="s">
        <v>18</v>
      </c>
    </row>
    <row r="25" spans="18:25" x14ac:dyDescent="0.25">
      <c r="V25" s="5" t="s">
        <v>6</v>
      </c>
      <c r="W25" s="5" t="s">
        <v>6</v>
      </c>
      <c r="X25" s="5" t="s">
        <v>6</v>
      </c>
      <c r="Y25" s="5" t="s">
        <v>6</v>
      </c>
    </row>
    <row r="26" spans="18:25" x14ac:dyDescent="0.25">
      <c r="V26" s="5" t="s">
        <v>36</v>
      </c>
      <c r="W26" s="5" t="s">
        <v>38</v>
      </c>
      <c r="X26" s="5" t="s">
        <v>29</v>
      </c>
      <c r="Y26" s="5" t="s">
        <v>41</v>
      </c>
    </row>
    <row r="27" spans="18:25" x14ac:dyDescent="0.25">
      <c r="V27" s="5" t="s">
        <v>37</v>
      </c>
      <c r="W27" s="5" t="s">
        <v>39</v>
      </c>
      <c r="X27" s="5" t="s">
        <v>7</v>
      </c>
      <c r="Y27" s="5" t="s">
        <v>42</v>
      </c>
    </row>
    <row r="28" spans="18:25" x14ac:dyDescent="0.25">
      <c r="W28" s="5" t="s">
        <v>40</v>
      </c>
      <c r="X28" s="5" t="s">
        <v>30</v>
      </c>
      <c r="Y28" s="5" t="s">
        <v>43</v>
      </c>
    </row>
    <row r="30" spans="18:25" x14ac:dyDescent="0.25">
      <c r="V30" s="5" t="s">
        <v>6</v>
      </c>
      <c r="W30" s="5" t="s">
        <v>6</v>
      </c>
    </row>
    <row r="31" spans="18:25" x14ac:dyDescent="0.25">
      <c r="V31" s="5" t="s">
        <v>44</v>
      </c>
      <c r="W31" s="5" t="s">
        <v>47</v>
      </c>
    </row>
    <row r="32" spans="18:25" x14ac:dyDescent="0.25">
      <c r="V32" s="5" t="s">
        <v>45</v>
      </c>
      <c r="W32" s="5" t="s">
        <v>48</v>
      </c>
    </row>
    <row r="33" spans="22:23" x14ac:dyDescent="0.25">
      <c r="V33" s="5" t="s">
        <v>46</v>
      </c>
      <c r="W33" s="5" t="s">
        <v>49</v>
      </c>
    </row>
  </sheetData>
  <sheetProtection password="CF66" sheet="1" objects="1" scenarios="1"/>
  <mergeCells count="35">
    <mergeCell ref="O13:Q15"/>
    <mergeCell ref="R13:S15"/>
    <mergeCell ref="O1:S10"/>
    <mergeCell ref="O11:Q12"/>
    <mergeCell ref="R11:S12"/>
    <mergeCell ref="C13:E13"/>
    <mergeCell ref="F13:G13"/>
    <mergeCell ref="H13:I13"/>
    <mergeCell ref="J13:K13"/>
    <mergeCell ref="L13:M13"/>
    <mergeCell ref="K12:M12"/>
    <mergeCell ref="C11:D11"/>
    <mergeCell ref="L11:M11"/>
    <mergeCell ref="C12:G12"/>
    <mergeCell ref="H12:J12"/>
    <mergeCell ref="C10:D10"/>
    <mergeCell ref="H10:I10"/>
    <mergeCell ref="J10:K10"/>
    <mergeCell ref="L10:M10"/>
    <mergeCell ref="H5:I5"/>
    <mergeCell ref="L5:M5"/>
    <mergeCell ref="H6:J6"/>
    <mergeCell ref="K6:M6"/>
    <mergeCell ref="F7:G7"/>
    <mergeCell ref="H7:I7"/>
    <mergeCell ref="J7:K7"/>
    <mergeCell ref="L7:M7"/>
    <mergeCell ref="C9:M9"/>
    <mergeCell ref="B2:M2"/>
    <mergeCell ref="C3:M3"/>
    <mergeCell ref="C4:D4"/>
    <mergeCell ref="G4:I4"/>
    <mergeCell ref="E4:F4"/>
    <mergeCell ref="J4:K4"/>
    <mergeCell ref="L4:M4"/>
  </mergeCells>
  <dataValidations count="11">
    <dataValidation type="list" allowBlank="1" showInputMessage="1" showErrorMessage="1" errorTitle="Ошибка!" error="Выберите из списка." sqref="E4:F4 E10 G10">
      <formula1>$V$16:$V$19</formula1>
    </dataValidation>
    <dataValidation type="list" allowBlank="1" showInputMessage="1" showErrorMessage="1" errorTitle="Ошибка!" error="Выберите из списка." sqref="J4:K4 J10:K10">
      <formula1>$W$16:$W$19</formula1>
    </dataValidation>
    <dataValidation type="list" allowBlank="1" showInputMessage="1" showErrorMessage="1" errorTitle="Ошибка!" error="Выберите из списка." sqref="L4:M4">
      <formula1>$X$16:$X$19</formula1>
    </dataValidation>
    <dataValidation type="list" allowBlank="1" showInputMessage="1" showErrorMessage="1" errorTitle="Ошибка!" error="Выберите из списка." sqref="H5:I5 I11">
      <formula1>$V$21:$V$23</formula1>
    </dataValidation>
    <dataValidation type="list" allowBlank="1" showInputMessage="1" showErrorMessage="1" errorTitle="Ошибка!" error="Выберите из списка." sqref="L5:M5 L11:M11">
      <formula1>$W$21:$W$23</formula1>
    </dataValidation>
    <dataValidation type="list" allowBlank="1" showInputMessage="1" showErrorMessage="1" errorTitle="Ошибка!" error="Выберите из списка." sqref="H6:J6 H12:J12">
      <formula1>$V$25:$V$27</formula1>
    </dataValidation>
    <dataValidation type="list" allowBlank="1" showInputMessage="1" showErrorMessage="1" errorTitle="Ошибка!" error="Выберите из списка." sqref="F7:G7 F13:G13">
      <formula1>$W$25:$W$28</formula1>
    </dataValidation>
    <dataValidation type="list" allowBlank="1" showInputMessage="1" showErrorMessage="1" errorTitle="Ошибка!" error="Выберите из списка." sqref="J7:K7 J13:K13">
      <formula1>$X$25:$X$28</formula1>
    </dataValidation>
    <dataValidation type="list" allowBlank="1" showInputMessage="1" showErrorMessage="1" errorTitle="Ошибка!" error="Выберите из списка." sqref="L7:M7 L13:M13">
      <formula1>$Y$25:$Y$28</formula1>
    </dataValidation>
    <dataValidation type="list" allowBlank="1" showInputMessage="1" showErrorMessage="1" errorTitle="Ошибка!" error="Выберите из списка." sqref="E11">
      <formula1>$V$30:$V$33</formula1>
    </dataValidation>
    <dataValidation type="list" allowBlank="1" showInputMessage="1" showErrorMessage="1" errorTitle="Ошибка!" error="Выберите из списка." sqref="G11">
      <formula1>$W$30:$W$33</formula1>
    </dataValidation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3"/>
  <sheetViews>
    <sheetView workbookViewId="0">
      <selection activeCell="A14" sqref="A14"/>
    </sheetView>
  </sheetViews>
  <sheetFormatPr defaultRowHeight="15" x14ac:dyDescent="0.25"/>
  <cols>
    <col min="1" max="1" width="4.28515625" style="5" customWidth="1"/>
    <col min="2" max="2" width="6.5703125" style="5" customWidth="1"/>
    <col min="3" max="3" width="9.140625" style="5"/>
    <col min="4" max="4" width="11.28515625" style="5" customWidth="1"/>
    <col min="5" max="5" width="14.85546875" style="5" customWidth="1"/>
    <col min="6" max="6" width="14.42578125" style="5" customWidth="1"/>
    <col min="7" max="7" width="18.28515625" style="5" customWidth="1"/>
    <col min="8" max="8" width="8" style="5" customWidth="1"/>
    <col min="9" max="9" width="3.7109375" style="5" customWidth="1"/>
    <col min="10" max="11" width="9.140625" style="5"/>
    <col min="12" max="12" width="11.7109375" style="5" customWidth="1"/>
    <col min="13" max="13" width="14.85546875" style="5" customWidth="1"/>
    <col min="14" max="18" width="9.140625" style="5"/>
    <col min="19" max="21" width="0" style="5" hidden="1" customWidth="1"/>
    <col min="22" max="16384" width="9.140625" style="5"/>
  </cols>
  <sheetData>
    <row r="1" spans="1:21" ht="21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41" t="s">
        <v>81</v>
      </c>
      <c r="K1" s="142"/>
      <c r="L1" s="142"/>
      <c r="M1" s="143"/>
      <c r="S1" s="6" t="str">
        <f>M9</f>
        <v/>
      </c>
    </row>
    <row r="2" spans="1:21" ht="39.75" customHeight="1" thickBot="1" x14ac:dyDescent="0.3">
      <c r="A2" s="137"/>
      <c r="B2" s="138"/>
      <c r="C2" s="138"/>
      <c r="D2" s="138"/>
      <c r="E2" s="138"/>
      <c r="F2" s="138"/>
      <c r="G2" s="138"/>
      <c r="H2" s="138"/>
      <c r="I2" s="137"/>
      <c r="J2" s="144"/>
      <c r="K2" s="145"/>
      <c r="L2" s="145"/>
      <c r="M2" s="146"/>
    </row>
    <row r="3" spans="1:21" ht="23.25" x14ac:dyDescent="0.25">
      <c r="A3" s="137"/>
      <c r="B3" s="138"/>
      <c r="C3" s="18" t="s">
        <v>77</v>
      </c>
      <c r="D3" s="158" t="s">
        <v>78</v>
      </c>
      <c r="E3" s="158"/>
      <c r="F3" s="19" t="s">
        <v>79</v>
      </c>
      <c r="G3" s="20" t="s">
        <v>80</v>
      </c>
      <c r="H3" s="140"/>
      <c r="I3" s="137"/>
      <c r="J3" s="144"/>
      <c r="K3" s="145"/>
      <c r="L3" s="145"/>
      <c r="M3" s="146"/>
      <c r="T3" s="5" t="s">
        <v>53</v>
      </c>
      <c r="U3" s="5" t="s">
        <v>52</v>
      </c>
    </row>
    <row r="4" spans="1:21" ht="21" x14ac:dyDescent="0.35">
      <c r="A4" s="137"/>
      <c r="B4" s="138"/>
      <c r="C4" s="21" t="s">
        <v>3</v>
      </c>
      <c r="D4" s="156" t="s">
        <v>65</v>
      </c>
      <c r="E4" s="156"/>
      <c r="F4" s="25"/>
      <c r="G4" s="22" t="str">
        <f>IF(F4="","",IF(F4=S4,"Верно!","Ошибка!"))</f>
        <v/>
      </c>
      <c r="H4" s="140"/>
      <c r="I4" s="137"/>
      <c r="J4" s="144"/>
      <c r="K4" s="145"/>
      <c r="L4" s="145"/>
      <c r="M4" s="146"/>
      <c r="S4" s="5">
        <f>5.8+6.7</f>
        <v>12.5</v>
      </c>
      <c r="T4" s="5">
        <f>IF(F4=S4,1,0)</f>
        <v>0</v>
      </c>
      <c r="U4" s="5">
        <f>COUNTBLANK(F4:F11)</f>
        <v>8</v>
      </c>
    </row>
    <row r="5" spans="1:21" ht="21" x14ac:dyDescent="0.35">
      <c r="A5" s="137"/>
      <c r="B5" s="138"/>
      <c r="C5" s="21" t="s">
        <v>19</v>
      </c>
      <c r="D5" s="156" t="s">
        <v>70</v>
      </c>
      <c r="E5" s="156"/>
      <c r="F5" s="25"/>
      <c r="G5" s="22" t="str">
        <f t="shared" ref="G5:G11" si="0">IF(F5="","",IF(F5=S5,"Верно!","Ошибка!"))</f>
        <v/>
      </c>
      <c r="H5" s="140"/>
      <c r="I5" s="137"/>
      <c r="J5" s="144"/>
      <c r="K5" s="145"/>
      <c r="L5" s="145"/>
      <c r="M5" s="146"/>
      <c r="S5" s="5">
        <f>12+3.9</f>
        <v>15.9</v>
      </c>
      <c r="T5" s="5">
        <f t="shared" ref="T5:T11" si="1">IF(F5=S5,1,0)</f>
        <v>0</v>
      </c>
    </row>
    <row r="6" spans="1:21" ht="21" x14ac:dyDescent="0.35">
      <c r="A6" s="137"/>
      <c r="B6" s="138"/>
      <c r="C6" s="21" t="s">
        <v>8</v>
      </c>
      <c r="D6" s="156" t="s">
        <v>71</v>
      </c>
      <c r="E6" s="156"/>
      <c r="F6" s="25"/>
      <c r="G6" s="22" t="str">
        <f t="shared" si="0"/>
        <v/>
      </c>
      <c r="H6" s="140"/>
      <c r="I6" s="137"/>
      <c r="J6" s="144"/>
      <c r="K6" s="145"/>
      <c r="L6" s="145"/>
      <c r="M6" s="146"/>
      <c r="S6" s="5">
        <f>6.4+2.85</f>
        <v>9.25</v>
      </c>
      <c r="T6" s="5">
        <f t="shared" si="1"/>
        <v>0</v>
      </c>
    </row>
    <row r="7" spans="1:21" ht="21" x14ac:dyDescent="0.35">
      <c r="A7" s="137"/>
      <c r="B7" s="138"/>
      <c r="C7" s="21" t="s">
        <v>24</v>
      </c>
      <c r="D7" s="156" t="s">
        <v>72</v>
      </c>
      <c r="E7" s="156"/>
      <c r="F7" s="25"/>
      <c r="G7" s="22" t="str">
        <f t="shared" si="0"/>
        <v/>
      </c>
      <c r="H7" s="140"/>
      <c r="I7" s="137"/>
      <c r="J7" s="144"/>
      <c r="K7" s="145"/>
      <c r="L7" s="145"/>
      <c r="M7" s="146"/>
      <c r="S7" s="5">
        <f>12.822+34.51</f>
        <v>47.331999999999994</v>
      </c>
      <c r="T7" s="5">
        <f t="shared" si="1"/>
        <v>0</v>
      </c>
    </row>
    <row r="8" spans="1:21" ht="21.75" thickBot="1" x14ac:dyDescent="0.4">
      <c r="A8" s="137"/>
      <c r="B8" s="138"/>
      <c r="C8" s="21" t="s">
        <v>66</v>
      </c>
      <c r="D8" s="156" t="s">
        <v>73</v>
      </c>
      <c r="E8" s="156"/>
      <c r="F8" s="25"/>
      <c r="G8" s="22" t="str">
        <f t="shared" si="0"/>
        <v/>
      </c>
      <c r="H8" s="140"/>
      <c r="I8" s="137"/>
      <c r="J8" s="147"/>
      <c r="K8" s="148"/>
      <c r="L8" s="148"/>
      <c r="M8" s="149"/>
      <c r="S8" s="5">
        <f>28.44-18.58</f>
        <v>9.860000000000003</v>
      </c>
      <c r="T8" s="5">
        <f t="shared" si="1"/>
        <v>0</v>
      </c>
    </row>
    <row r="9" spans="1:21" ht="21" x14ac:dyDescent="0.35">
      <c r="A9" s="137"/>
      <c r="B9" s="138"/>
      <c r="C9" s="21" t="s">
        <v>67</v>
      </c>
      <c r="D9" s="156" t="s">
        <v>74</v>
      </c>
      <c r="E9" s="156"/>
      <c r="F9" s="25"/>
      <c r="G9" s="22" t="str">
        <f t="shared" si="0"/>
        <v/>
      </c>
      <c r="H9" s="140"/>
      <c r="I9" s="137"/>
      <c r="J9" s="150" t="s">
        <v>50</v>
      </c>
      <c r="K9" s="151"/>
      <c r="L9" s="152"/>
      <c r="M9" s="134" t="str">
        <f>IF(U4=8,"",T12)</f>
        <v/>
      </c>
      <c r="S9" s="5">
        <f>17.5-8.36</f>
        <v>9.14</v>
      </c>
      <c r="T9" s="5">
        <f t="shared" si="1"/>
        <v>0</v>
      </c>
    </row>
    <row r="10" spans="1:21" ht="21" x14ac:dyDescent="0.35">
      <c r="A10" s="137"/>
      <c r="B10" s="138"/>
      <c r="C10" s="21" t="s">
        <v>68</v>
      </c>
      <c r="D10" s="156" t="s">
        <v>75</v>
      </c>
      <c r="E10" s="156"/>
      <c r="F10" s="25"/>
      <c r="G10" s="22" t="str">
        <f t="shared" si="0"/>
        <v/>
      </c>
      <c r="H10" s="140"/>
      <c r="I10" s="137"/>
      <c r="J10" s="153"/>
      <c r="K10" s="154"/>
      <c r="L10" s="155"/>
      <c r="M10" s="136"/>
      <c r="S10" s="5">
        <f>10-3.82</f>
        <v>6.18</v>
      </c>
      <c r="T10" s="5">
        <f t="shared" si="1"/>
        <v>0</v>
      </c>
    </row>
    <row r="11" spans="1:21" ht="21.75" thickBot="1" x14ac:dyDescent="0.4">
      <c r="A11" s="137"/>
      <c r="B11" s="138"/>
      <c r="C11" s="23" t="s">
        <v>69</v>
      </c>
      <c r="D11" s="157" t="s">
        <v>76</v>
      </c>
      <c r="E11" s="157"/>
      <c r="F11" s="26"/>
      <c r="G11" s="22" t="str">
        <f t="shared" si="0"/>
        <v/>
      </c>
      <c r="H11" s="140"/>
      <c r="I11" s="137"/>
      <c r="J11" s="112" t="s">
        <v>51</v>
      </c>
      <c r="K11" s="113"/>
      <c r="L11" s="113"/>
      <c r="M11" s="117" t="str">
        <f>IF(U4=8,"",IF(T12=8,5,IF(T12&gt;=8,4,IF(T12&gt;=5,3,2))))</f>
        <v/>
      </c>
      <c r="S11" s="5">
        <f>5.4-2.573</f>
        <v>2.8270000000000004</v>
      </c>
      <c r="T11" s="5">
        <f t="shared" si="1"/>
        <v>0</v>
      </c>
    </row>
    <row r="12" spans="1:21" ht="21" x14ac:dyDescent="0.35">
      <c r="A12" s="137"/>
      <c r="B12" s="138"/>
      <c r="C12" s="139"/>
      <c r="D12" s="139"/>
      <c r="E12" s="139"/>
      <c r="F12" s="139"/>
      <c r="G12" s="139"/>
      <c r="H12" s="139"/>
      <c r="I12" s="24"/>
      <c r="J12" s="112"/>
      <c r="K12" s="113"/>
      <c r="L12" s="113"/>
      <c r="M12" s="117"/>
      <c r="T12" s="5">
        <f>SUM(T4:T11)</f>
        <v>0</v>
      </c>
    </row>
    <row r="13" spans="1:21" ht="22.5" customHeight="1" thickBot="1" x14ac:dyDescent="0.3">
      <c r="A13" s="137"/>
      <c r="B13" s="137"/>
      <c r="C13" s="137"/>
      <c r="D13" s="137"/>
      <c r="E13" s="137"/>
      <c r="F13" s="137"/>
      <c r="G13" s="137"/>
      <c r="H13" s="137"/>
      <c r="I13" s="137"/>
      <c r="J13" s="114"/>
      <c r="K13" s="115"/>
      <c r="L13" s="115"/>
      <c r="M13" s="119"/>
    </row>
  </sheetData>
  <sheetProtection password="CF66" sheet="1" objects="1" scenarios="1"/>
  <mergeCells count="22">
    <mergeCell ref="D9:E9"/>
    <mergeCell ref="D4:E4"/>
    <mergeCell ref="D5:E5"/>
    <mergeCell ref="D6:E6"/>
    <mergeCell ref="D7:E7"/>
    <mergeCell ref="D8:E8"/>
    <mergeCell ref="J11:L13"/>
    <mergeCell ref="M9:M10"/>
    <mergeCell ref="M11:M13"/>
    <mergeCell ref="A1:A13"/>
    <mergeCell ref="B2:H2"/>
    <mergeCell ref="B3:B12"/>
    <mergeCell ref="C12:H12"/>
    <mergeCell ref="H3:H11"/>
    <mergeCell ref="J1:M8"/>
    <mergeCell ref="J9:L10"/>
    <mergeCell ref="D10:E10"/>
    <mergeCell ref="D11:E11"/>
    <mergeCell ref="D3:E3"/>
    <mergeCell ref="B1:I1"/>
    <mergeCell ref="B13:I13"/>
    <mergeCell ref="I2:I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V9"/>
  <sheetViews>
    <sheetView workbookViewId="0">
      <selection activeCell="A10" sqref="A10"/>
    </sheetView>
  </sheetViews>
  <sheetFormatPr defaultRowHeight="15" x14ac:dyDescent="0.25"/>
  <cols>
    <col min="1" max="1" width="2.7109375" style="5" customWidth="1"/>
    <col min="2" max="2" width="6.42578125" style="5" customWidth="1"/>
    <col min="3" max="3" width="9.140625" style="5"/>
    <col min="4" max="4" width="13.5703125" style="5" customWidth="1"/>
    <col min="5" max="5" width="9.140625" style="5"/>
    <col min="6" max="6" width="12.28515625" style="5" customWidth="1"/>
    <col min="7" max="7" width="9.140625" style="5"/>
    <col min="8" max="8" width="12.85546875" style="5" customWidth="1"/>
    <col min="9" max="9" width="9.140625" style="5"/>
    <col min="10" max="10" width="14.140625" style="5" customWidth="1"/>
    <col min="11" max="11" width="6" style="5" customWidth="1"/>
    <col min="12" max="12" width="3.5703125" style="5" customWidth="1"/>
    <col min="13" max="14" width="9.140625" style="5"/>
    <col min="15" max="15" width="11.28515625" style="5" customWidth="1"/>
    <col min="16" max="16" width="11.140625" style="5" customWidth="1"/>
    <col min="17" max="18" width="9.140625" style="5"/>
    <col min="19" max="22" width="0" style="5" hidden="1" customWidth="1"/>
    <col min="23" max="16384" width="9.140625" style="5"/>
  </cols>
  <sheetData>
    <row r="1" spans="1:22" x14ac:dyDescent="0.25">
      <c r="A1" s="170"/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59" t="s">
        <v>92</v>
      </c>
      <c r="N1" s="160"/>
      <c r="O1" s="160"/>
      <c r="P1" s="161"/>
      <c r="T1" s="6" t="str">
        <f>P7</f>
        <v/>
      </c>
    </row>
    <row r="2" spans="1:22" x14ac:dyDescent="0.25">
      <c r="A2" s="170"/>
      <c r="B2" s="27"/>
      <c r="C2" s="175"/>
      <c r="D2" s="175"/>
      <c r="E2" s="175"/>
      <c r="F2" s="175"/>
      <c r="G2" s="175"/>
      <c r="H2" s="175"/>
      <c r="I2" s="175"/>
      <c r="J2" s="175"/>
      <c r="K2" s="27"/>
      <c r="L2" s="170"/>
      <c r="M2" s="162"/>
      <c r="N2" s="163"/>
      <c r="O2" s="163"/>
      <c r="P2" s="164"/>
    </row>
    <row r="3" spans="1:22" ht="35.25" customHeight="1" thickBot="1" x14ac:dyDescent="0.3">
      <c r="A3" s="170"/>
      <c r="B3" s="27"/>
      <c r="C3" s="176"/>
      <c r="D3" s="176"/>
      <c r="E3" s="176"/>
      <c r="F3" s="176"/>
      <c r="G3" s="176"/>
      <c r="H3" s="176"/>
      <c r="I3" s="176"/>
      <c r="J3" s="176"/>
      <c r="K3" s="27"/>
      <c r="L3" s="170"/>
      <c r="M3" s="162"/>
      <c r="N3" s="163"/>
      <c r="O3" s="163"/>
      <c r="P3" s="164"/>
    </row>
    <row r="4" spans="1:22" ht="47.25" customHeight="1" x14ac:dyDescent="0.25">
      <c r="A4" s="170"/>
      <c r="B4" s="27"/>
      <c r="C4" s="180" t="s">
        <v>82</v>
      </c>
      <c r="D4" s="181"/>
      <c r="E4" s="182" t="s">
        <v>83</v>
      </c>
      <c r="F4" s="182"/>
      <c r="G4" s="182" t="s">
        <v>84</v>
      </c>
      <c r="H4" s="182"/>
      <c r="I4" s="182" t="s">
        <v>85</v>
      </c>
      <c r="J4" s="183"/>
      <c r="K4" s="27"/>
      <c r="L4" s="170"/>
      <c r="M4" s="162"/>
      <c r="N4" s="163"/>
      <c r="O4" s="163"/>
      <c r="P4" s="164"/>
      <c r="U4" s="5" t="s">
        <v>53</v>
      </c>
      <c r="V4" s="5" t="s">
        <v>52</v>
      </c>
    </row>
    <row r="5" spans="1:22" ht="39" customHeight="1" x14ac:dyDescent="0.25">
      <c r="A5" s="170"/>
      <c r="B5" s="27"/>
      <c r="C5" s="171" t="s">
        <v>86</v>
      </c>
      <c r="D5" s="172"/>
      <c r="E5" s="172" t="s">
        <v>87</v>
      </c>
      <c r="F5" s="172"/>
      <c r="G5" s="173"/>
      <c r="H5" s="173"/>
      <c r="I5" s="173"/>
      <c r="J5" s="174"/>
      <c r="K5" s="27"/>
      <c r="L5" s="170"/>
      <c r="M5" s="162"/>
      <c r="N5" s="163"/>
      <c r="O5" s="163"/>
      <c r="P5" s="164"/>
      <c r="S5" s="5">
        <v>13.5</v>
      </c>
      <c r="T5" s="5">
        <v>10.5</v>
      </c>
      <c r="U5" s="5">
        <f>IF(G5=S5,1,0)+IF(I5=T5,1,0)</f>
        <v>0</v>
      </c>
      <c r="V5" s="5">
        <f>COUNTBLANK(I5)+COUNTBLANK(I6)+COUNTBLANK(I7)+COUNTBLANK(G5)+COUNTBLANK(E6)+COUNTBLANK(C7)</f>
        <v>6</v>
      </c>
    </row>
    <row r="6" spans="1:22" ht="39" customHeight="1" thickBot="1" x14ac:dyDescent="0.3">
      <c r="A6" s="170"/>
      <c r="B6" s="27"/>
      <c r="C6" s="171" t="s">
        <v>89</v>
      </c>
      <c r="D6" s="172"/>
      <c r="E6" s="173"/>
      <c r="F6" s="173"/>
      <c r="G6" s="172" t="s">
        <v>88</v>
      </c>
      <c r="H6" s="172"/>
      <c r="I6" s="173"/>
      <c r="J6" s="174"/>
      <c r="K6" s="27"/>
      <c r="L6" s="170"/>
      <c r="M6" s="165"/>
      <c r="N6" s="166"/>
      <c r="O6" s="166"/>
      <c r="P6" s="167"/>
      <c r="S6" s="5">
        <v>2</v>
      </c>
      <c r="T6" s="5">
        <v>18</v>
      </c>
      <c r="U6" s="5">
        <f>IF(E6=S6,1,0)+IF(I6=T6,1,0)</f>
        <v>0</v>
      </c>
    </row>
    <row r="7" spans="1:22" ht="39" customHeight="1" thickBot="1" x14ac:dyDescent="0.3">
      <c r="A7" s="170"/>
      <c r="B7" s="27"/>
      <c r="C7" s="177"/>
      <c r="D7" s="168"/>
      <c r="E7" s="178" t="s">
        <v>90</v>
      </c>
      <c r="F7" s="179"/>
      <c r="G7" s="178" t="s">
        <v>91</v>
      </c>
      <c r="H7" s="178"/>
      <c r="I7" s="168"/>
      <c r="J7" s="169"/>
      <c r="K7" s="27"/>
      <c r="L7" s="170"/>
      <c r="M7" s="129" t="s">
        <v>50</v>
      </c>
      <c r="N7" s="130"/>
      <c r="O7" s="130"/>
      <c r="P7" s="28" t="str">
        <f>IF(V5=6,"",U8)</f>
        <v/>
      </c>
      <c r="S7" s="5">
        <v>17.2</v>
      </c>
      <c r="T7" s="5">
        <v>16.399999999999999</v>
      </c>
      <c r="U7" s="5">
        <f>IF(C7=S7,1,0)+IF(I7=T7,1,0)</f>
        <v>0</v>
      </c>
    </row>
    <row r="8" spans="1:22" ht="24" customHeight="1" x14ac:dyDescent="0.25">
      <c r="A8" s="170"/>
      <c r="B8" s="27"/>
      <c r="C8" s="27"/>
      <c r="D8" s="27"/>
      <c r="E8" s="27"/>
      <c r="F8" s="27"/>
      <c r="G8" s="27"/>
      <c r="H8" s="27"/>
      <c r="I8" s="27"/>
      <c r="J8" s="27"/>
      <c r="K8" s="27"/>
      <c r="L8" s="170"/>
      <c r="M8" s="112" t="s">
        <v>51</v>
      </c>
      <c r="N8" s="113"/>
      <c r="O8" s="113"/>
      <c r="P8" s="117" t="str">
        <f>(IF(V5=6,"",IF(U8=6,5,IF(U8=5,4,IF(U8&gt;=3,3,2)))))</f>
        <v/>
      </c>
      <c r="U8" s="5">
        <f>U5+U6+U7</f>
        <v>0</v>
      </c>
    </row>
    <row r="9" spans="1:22" ht="15.75" thickBot="1" x14ac:dyDescent="0.3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14"/>
      <c r="N9" s="115"/>
      <c r="O9" s="115"/>
      <c r="P9" s="119"/>
    </row>
  </sheetData>
  <sheetProtection password="CF66" sheet="1" objects="1" scenarios="1"/>
  <mergeCells count="25">
    <mergeCell ref="A1:A9"/>
    <mergeCell ref="B9:K9"/>
    <mergeCell ref="L2:L9"/>
    <mergeCell ref="C2:J3"/>
    <mergeCell ref="C7:D7"/>
    <mergeCell ref="E5:F5"/>
    <mergeCell ref="E6:F6"/>
    <mergeCell ref="E7:F7"/>
    <mergeCell ref="G5:H5"/>
    <mergeCell ref="G6:H6"/>
    <mergeCell ref="G7:H7"/>
    <mergeCell ref="C4:D4"/>
    <mergeCell ref="E4:F4"/>
    <mergeCell ref="G4:H4"/>
    <mergeCell ref="I4:J4"/>
    <mergeCell ref="C5:D5"/>
    <mergeCell ref="M1:P6"/>
    <mergeCell ref="M7:O7"/>
    <mergeCell ref="M8:O9"/>
    <mergeCell ref="P8:P9"/>
    <mergeCell ref="I7:J7"/>
    <mergeCell ref="B1:L1"/>
    <mergeCell ref="C6:D6"/>
    <mergeCell ref="I5:J5"/>
    <mergeCell ref="I6:J6"/>
  </mergeCells>
  <dataValidations count="2">
    <dataValidation type="decimal" allowBlank="1" showInputMessage="1" showErrorMessage="1" sqref="G5:H5">
      <formula1>10</formula1>
      <formula2>30</formula2>
    </dataValidation>
    <dataValidation type="decimal" allowBlank="1" showInputMessage="1" showErrorMessage="1" sqref="I5:J5 E6:F6 I6:J6 C7:D7 I7:J7">
      <formula1>0</formula1>
      <formula2>30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FF"/>
  </sheetPr>
  <dimension ref="A1:BD18"/>
  <sheetViews>
    <sheetView workbookViewId="0">
      <selection activeCell="A19" sqref="A19"/>
    </sheetView>
  </sheetViews>
  <sheetFormatPr defaultColWidth="3.42578125" defaultRowHeight="15" x14ac:dyDescent="0.25"/>
  <cols>
    <col min="1" max="6" width="3.42578125" style="5"/>
    <col min="7" max="8" width="3.42578125" style="5" customWidth="1"/>
    <col min="9" max="9" width="5.85546875" style="5" customWidth="1"/>
    <col min="10" max="10" width="4.5703125" style="5" customWidth="1"/>
    <col min="11" max="11" width="3.42578125" style="5"/>
    <col min="12" max="12" width="4.7109375" style="5" customWidth="1"/>
    <col min="13" max="22" width="3.42578125" style="5"/>
    <col min="23" max="23" width="6.140625" style="5" customWidth="1"/>
    <col min="24" max="24" width="4.85546875" style="5" customWidth="1"/>
    <col min="25" max="25" width="5" style="5" customWidth="1"/>
    <col min="26" max="26" width="4.28515625" style="5" customWidth="1"/>
    <col min="27" max="35" width="3.42578125" style="5"/>
    <col min="36" max="36" width="3.5703125" style="5" customWidth="1"/>
    <col min="37" max="47" width="3.42578125" style="5"/>
    <col min="48" max="49" width="0" style="5" hidden="1" customWidth="1"/>
    <col min="50" max="50" width="6.28515625" style="5" hidden="1" customWidth="1"/>
    <col min="51" max="51" width="7.140625" style="5" hidden="1" customWidth="1"/>
    <col min="52" max="52" width="7.42578125" style="5" hidden="1" customWidth="1"/>
    <col min="53" max="54" width="0" style="5" hidden="1" customWidth="1"/>
    <col min="55" max="55" width="8.140625" style="5" hidden="1" customWidth="1"/>
    <col min="56" max="56" width="0" style="5" hidden="1" customWidth="1"/>
    <col min="57" max="16384" width="3.42578125" style="5"/>
  </cols>
  <sheetData>
    <row r="1" spans="1:56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159" t="s">
        <v>106</v>
      </c>
      <c r="AE1" s="160"/>
      <c r="AF1" s="160"/>
      <c r="AG1" s="160"/>
      <c r="AH1" s="160"/>
      <c r="AI1" s="160"/>
      <c r="AJ1" s="160"/>
      <c r="AK1" s="160"/>
      <c r="AL1" s="160"/>
      <c r="AM1" s="160"/>
      <c r="AN1" s="161"/>
      <c r="AX1" s="6" t="str">
        <f>AK12</f>
        <v/>
      </c>
    </row>
    <row r="2" spans="1:56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162"/>
      <c r="AE2" s="163"/>
      <c r="AF2" s="163"/>
      <c r="AG2" s="163"/>
      <c r="AH2" s="163"/>
      <c r="AI2" s="163"/>
      <c r="AJ2" s="163"/>
      <c r="AK2" s="163"/>
      <c r="AL2" s="163"/>
      <c r="AM2" s="163"/>
      <c r="AN2" s="164"/>
    </row>
    <row r="3" spans="1:56" ht="16.5" thickBot="1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162"/>
      <c r="AE3" s="163"/>
      <c r="AF3" s="163"/>
      <c r="AG3" s="163"/>
      <c r="AH3" s="163"/>
      <c r="AI3" s="163"/>
      <c r="AJ3" s="163"/>
      <c r="AK3" s="163"/>
      <c r="AL3" s="163"/>
      <c r="AM3" s="163"/>
      <c r="AN3" s="164"/>
      <c r="AV3" s="30" t="s">
        <v>99</v>
      </c>
      <c r="AX3" s="196" t="s">
        <v>104</v>
      </c>
      <c r="AY3" s="196"/>
      <c r="AZ3" s="196"/>
      <c r="BA3" s="196" t="s">
        <v>105</v>
      </c>
      <c r="BB3" s="196"/>
      <c r="BC3" s="196"/>
      <c r="BD3" s="196"/>
    </row>
    <row r="4" spans="1:56" ht="21.75" thickTop="1" x14ac:dyDescent="0.35">
      <c r="A4" s="29"/>
      <c r="B4" s="29"/>
      <c r="C4" s="187" t="s">
        <v>95</v>
      </c>
      <c r="D4" s="188"/>
      <c r="E4" s="188"/>
      <c r="F4" s="188"/>
      <c r="G4" s="188"/>
      <c r="H4" s="188"/>
      <c r="I4" s="188"/>
      <c r="J4" s="188"/>
      <c r="K4" s="188"/>
      <c r="L4" s="31"/>
      <c r="M4" s="32"/>
      <c r="N4" s="29"/>
      <c r="O4" s="29"/>
      <c r="P4" s="199" t="s">
        <v>102</v>
      </c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1"/>
      <c r="AB4" s="29"/>
      <c r="AC4" s="29"/>
      <c r="AD4" s="162"/>
      <c r="AE4" s="163"/>
      <c r="AF4" s="163"/>
      <c r="AG4" s="163"/>
      <c r="AH4" s="163"/>
      <c r="AI4" s="163"/>
      <c r="AJ4" s="163"/>
      <c r="AK4" s="163"/>
      <c r="AL4" s="163"/>
      <c r="AM4" s="163"/>
      <c r="AN4" s="164"/>
      <c r="AV4" s="30" t="s">
        <v>93</v>
      </c>
    </row>
    <row r="5" spans="1:56" ht="21" x14ac:dyDescent="0.35">
      <c r="A5" s="29"/>
      <c r="B5" s="29"/>
      <c r="C5" s="33"/>
      <c r="D5" s="34"/>
      <c r="E5" s="34"/>
      <c r="F5" s="34"/>
      <c r="G5" s="34"/>
      <c r="H5" s="34"/>
      <c r="I5" s="34"/>
      <c r="J5" s="34"/>
      <c r="K5" s="34"/>
      <c r="L5" s="34"/>
      <c r="M5" s="35"/>
      <c r="N5" s="29"/>
      <c r="O5" s="29"/>
      <c r="P5" s="36"/>
      <c r="Q5" s="37"/>
      <c r="R5" s="37"/>
      <c r="S5" s="37"/>
      <c r="T5" s="37"/>
      <c r="U5" s="37"/>
      <c r="V5" s="37"/>
      <c r="W5" s="37"/>
      <c r="X5" s="37"/>
      <c r="Y5" s="37"/>
      <c r="Z5" s="37"/>
      <c r="AA5" s="38"/>
      <c r="AB5" s="29"/>
      <c r="AC5" s="29"/>
      <c r="AD5" s="162"/>
      <c r="AE5" s="163"/>
      <c r="AF5" s="163"/>
      <c r="AG5" s="163"/>
      <c r="AH5" s="163"/>
      <c r="AI5" s="163"/>
      <c r="AJ5" s="163"/>
      <c r="AK5" s="163"/>
      <c r="AL5" s="163"/>
      <c r="AM5" s="163"/>
      <c r="AN5" s="164"/>
      <c r="AV5" s="30" t="s">
        <v>100</v>
      </c>
    </row>
    <row r="6" spans="1:56" ht="21" x14ac:dyDescent="0.35">
      <c r="A6" s="29"/>
      <c r="B6" s="29"/>
      <c r="C6" s="33"/>
      <c r="D6" s="189" t="s">
        <v>96</v>
      </c>
      <c r="E6" s="189"/>
      <c r="F6" s="189"/>
      <c r="G6" s="39" t="s">
        <v>94</v>
      </c>
      <c r="H6" s="190"/>
      <c r="I6" s="190"/>
      <c r="J6" s="48"/>
      <c r="K6" s="190"/>
      <c r="L6" s="190"/>
      <c r="M6" s="35"/>
      <c r="N6" s="29"/>
      <c r="O6" s="29"/>
      <c r="P6" s="36"/>
      <c r="Q6" s="37"/>
      <c r="R6" s="198" t="s">
        <v>103</v>
      </c>
      <c r="S6" s="198"/>
      <c r="T6" s="198"/>
      <c r="U6" s="40" t="s">
        <v>94</v>
      </c>
      <c r="V6" s="197"/>
      <c r="W6" s="197"/>
      <c r="X6" s="49"/>
      <c r="Y6" s="197">
        <v>12.17</v>
      </c>
      <c r="Z6" s="197"/>
      <c r="AA6" s="38"/>
      <c r="AB6" s="29"/>
      <c r="AC6" s="29"/>
      <c r="AD6" s="162"/>
      <c r="AE6" s="163"/>
      <c r="AF6" s="163"/>
      <c r="AG6" s="163"/>
      <c r="AH6" s="163"/>
      <c r="AI6" s="163"/>
      <c r="AJ6" s="163"/>
      <c r="AK6" s="163"/>
      <c r="AL6" s="163"/>
      <c r="AM6" s="163"/>
      <c r="AN6" s="164"/>
      <c r="AV6" s="30" t="s">
        <v>101</v>
      </c>
    </row>
    <row r="7" spans="1:56" ht="21" x14ac:dyDescent="0.35">
      <c r="A7" s="29"/>
      <c r="B7" s="29"/>
      <c r="C7" s="33"/>
      <c r="D7" s="34"/>
      <c r="E7" s="34"/>
      <c r="F7" s="34"/>
      <c r="G7" s="34"/>
      <c r="H7" s="34"/>
      <c r="I7" s="34"/>
      <c r="J7" s="34"/>
      <c r="K7" s="34"/>
      <c r="L7" s="34"/>
      <c r="M7" s="35"/>
      <c r="N7" s="29"/>
      <c r="O7" s="29"/>
      <c r="P7" s="36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  <c r="AB7" s="29"/>
      <c r="AC7" s="29"/>
      <c r="AD7" s="162"/>
      <c r="AE7" s="163"/>
      <c r="AF7" s="163"/>
      <c r="AG7" s="163"/>
      <c r="AH7" s="163"/>
      <c r="AI7" s="163"/>
      <c r="AJ7" s="163"/>
      <c r="AK7" s="163"/>
      <c r="AL7" s="163"/>
      <c r="AM7" s="163"/>
      <c r="AN7" s="164"/>
    </row>
    <row r="8" spans="1:56" ht="21" x14ac:dyDescent="0.35">
      <c r="A8" s="29"/>
      <c r="B8" s="29"/>
      <c r="C8" s="33"/>
      <c r="D8" s="189" t="s">
        <v>96</v>
      </c>
      <c r="E8" s="189"/>
      <c r="F8" s="189"/>
      <c r="G8" s="39" t="s">
        <v>94</v>
      </c>
      <c r="H8" s="190"/>
      <c r="I8" s="190"/>
      <c r="J8" s="39"/>
      <c r="K8" s="39"/>
      <c r="L8" s="39"/>
      <c r="M8" s="35"/>
      <c r="N8" s="29"/>
      <c r="O8" s="29"/>
      <c r="P8" s="36"/>
      <c r="Q8" s="37"/>
      <c r="R8" s="198" t="s">
        <v>103</v>
      </c>
      <c r="S8" s="198"/>
      <c r="T8" s="198"/>
      <c r="U8" s="40" t="s">
        <v>94</v>
      </c>
      <c r="V8" s="194"/>
      <c r="W8" s="195"/>
      <c r="X8" s="41"/>
      <c r="Y8" s="41"/>
      <c r="Z8" s="41"/>
      <c r="AA8" s="38"/>
      <c r="AB8" s="29"/>
      <c r="AC8" s="29"/>
      <c r="AD8" s="162"/>
      <c r="AE8" s="163"/>
      <c r="AF8" s="163"/>
      <c r="AG8" s="163"/>
      <c r="AH8" s="163"/>
      <c r="AI8" s="163"/>
      <c r="AJ8" s="163"/>
      <c r="AK8" s="163"/>
      <c r="AL8" s="163"/>
      <c r="AM8" s="163"/>
      <c r="AN8" s="164"/>
      <c r="AY8" s="5">
        <v>13.23</v>
      </c>
      <c r="BC8" s="5">
        <v>10.029999999999999</v>
      </c>
    </row>
    <row r="9" spans="1:56" ht="21" x14ac:dyDescent="0.35">
      <c r="A9" s="29"/>
      <c r="B9" s="29"/>
      <c r="C9" s="33"/>
      <c r="D9" s="34"/>
      <c r="E9" s="34"/>
      <c r="F9" s="34"/>
      <c r="G9" s="34"/>
      <c r="H9" s="34"/>
      <c r="I9" s="34"/>
      <c r="J9" s="34"/>
      <c r="K9" s="34"/>
      <c r="L9" s="34"/>
      <c r="M9" s="35"/>
      <c r="N9" s="29"/>
      <c r="O9" s="29"/>
      <c r="P9" s="36"/>
      <c r="Q9" s="37"/>
      <c r="R9" s="41"/>
      <c r="S9" s="41"/>
      <c r="T9" s="41"/>
      <c r="U9" s="41"/>
      <c r="V9" s="41"/>
      <c r="W9" s="41"/>
      <c r="X9" s="41"/>
      <c r="Y9" s="41"/>
      <c r="Z9" s="41"/>
      <c r="AA9" s="38"/>
      <c r="AB9" s="29"/>
      <c r="AC9" s="29"/>
      <c r="AD9" s="162"/>
      <c r="AE9" s="163"/>
      <c r="AF9" s="163"/>
      <c r="AG9" s="163"/>
      <c r="AH9" s="163"/>
      <c r="AI9" s="163"/>
      <c r="AJ9" s="163"/>
      <c r="AK9" s="163"/>
      <c r="AL9" s="163"/>
      <c r="AM9" s="163"/>
      <c r="AN9" s="164"/>
    </row>
    <row r="10" spans="1:56" ht="21" x14ac:dyDescent="0.35">
      <c r="A10" s="29"/>
      <c r="B10" s="29"/>
      <c r="C10" s="33"/>
      <c r="D10" s="34"/>
      <c r="E10" s="34"/>
      <c r="F10" s="39" t="s">
        <v>97</v>
      </c>
      <c r="G10" s="39" t="s">
        <v>94</v>
      </c>
      <c r="H10" s="190"/>
      <c r="I10" s="190"/>
      <c r="J10" s="48"/>
      <c r="K10" s="190"/>
      <c r="L10" s="190"/>
      <c r="M10" s="35"/>
      <c r="N10" s="29"/>
      <c r="O10" s="29"/>
      <c r="P10" s="36"/>
      <c r="Q10" s="37"/>
      <c r="R10" s="41"/>
      <c r="S10" s="41"/>
      <c r="T10" s="41" t="s">
        <v>97</v>
      </c>
      <c r="U10" s="40" t="s">
        <v>94</v>
      </c>
      <c r="V10" s="197"/>
      <c r="W10" s="197"/>
      <c r="X10" s="49"/>
      <c r="Y10" s="197"/>
      <c r="Z10" s="197"/>
      <c r="AA10" s="38"/>
      <c r="AB10" s="29"/>
      <c r="AC10" s="29"/>
      <c r="AD10" s="162"/>
      <c r="AE10" s="163"/>
      <c r="AF10" s="163"/>
      <c r="AG10" s="163"/>
      <c r="AH10" s="163"/>
      <c r="AI10" s="163"/>
      <c r="AJ10" s="163"/>
      <c r="AK10" s="163"/>
      <c r="AL10" s="163"/>
      <c r="AM10" s="163"/>
      <c r="AN10" s="164"/>
    </row>
    <row r="11" spans="1:56" ht="21.75" thickBot="1" x14ac:dyDescent="0.4">
      <c r="A11" s="29"/>
      <c r="B11" s="29"/>
      <c r="C11" s="33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29"/>
      <c r="O11" s="29"/>
      <c r="P11" s="36"/>
      <c r="Q11" s="37"/>
      <c r="R11" s="41"/>
      <c r="S11" s="41"/>
      <c r="T11" s="41"/>
      <c r="U11" s="41"/>
      <c r="V11" s="41"/>
      <c r="W11" s="41"/>
      <c r="X11" s="41"/>
      <c r="Y11" s="41"/>
      <c r="Z11" s="41"/>
      <c r="AA11" s="38"/>
      <c r="AB11" s="29"/>
      <c r="AC11" s="29"/>
      <c r="AD11" s="165"/>
      <c r="AE11" s="166"/>
      <c r="AF11" s="166"/>
      <c r="AG11" s="166"/>
      <c r="AH11" s="166"/>
      <c r="AI11" s="166"/>
      <c r="AJ11" s="166"/>
      <c r="AK11" s="166"/>
      <c r="AL11" s="166"/>
      <c r="AM11" s="166"/>
      <c r="AN11" s="167"/>
    </row>
    <row r="12" spans="1:56" ht="21" customHeight="1" x14ac:dyDescent="0.35">
      <c r="A12" s="29"/>
      <c r="B12" s="29"/>
      <c r="C12" s="33"/>
      <c r="D12" s="34"/>
      <c r="E12" s="34"/>
      <c r="F12" s="39" t="s">
        <v>97</v>
      </c>
      <c r="G12" s="39" t="s">
        <v>94</v>
      </c>
      <c r="H12" s="191"/>
      <c r="I12" s="192"/>
      <c r="J12" s="34"/>
      <c r="K12" s="34"/>
      <c r="L12" s="34"/>
      <c r="M12" s="35"/>
      <c r="N12" s="29"/>
      <c r="O12" s="29"/>
      <c r="P12" s="36"/>
      <c r="Q12" s="37"/>
      <c r="R12" s="41"/>
      <c r="S12" s="41"/>
      <c r="T12" s="41" t="s">
        <v>97</v>
      </c>
      <c r="U12" s="40" t="s">
        <v>94</v>
      </c>
      <c r="V12" s="194"/>
      <c r="W12" s="195"/>
      <c r="X12" s="41"/>
      <c r="Y12" s="41"/>
      <c r="Z12" s="41"/>
      <c r="AA12" s="38"/>
      <c r="AB12" s="29"/>
      <c r="AC12" s="29"/>
      <c r="AD12" s="211" t="s">
        <v>50</v>
      </c>
      <c r="AE12" s="212"/>
      <c r="AF12" s="212"/>
      <c r="AG12" s="212"/>
      <c r="AH12" s="212"/>
      <c r="AI12" s="212"/>
      <c r="AJ12" s="213"/>
      <c r="AK12" s="220" t="str">
        <f>IF(AND(H14="",V14=""),"",AY13+BC13)</f>
        <v/>
      </c>
      <c r="AL12" s="221"/>
      <c r="AM12" s="221"/>
      <c r="AN12" s="222"/>
      <c r="AY12" s="5">
        <v>10.89</v>
      </c>
      <c r="BC12" s="5">
        <v>30.83</v>
      </c>
    </row>
    <row r="13" spans="1:56" ht="21" customHeight="1" x14ac:dyDescent="0.35">
      <c r="A13" s="29"/>
      <c r="B13" s="29"/>
      <c r="C13" s="33"/>
      <c r="D13" s="34"/>
      <c r="E13" s="34"/>
      <c r="F13" s="34"/>
      <c r="G13" s="34"/>
      <c r="H13" s="34"/>
      <c r="I13" s="34"/>
      <c r="J13" s="34"/>
      <c r="K13" s="34"/>
      <c r="L13" s="34"/>
      <c r="M13" s="35"/>
      <c r="N13" s="29"/>
      <c r="O13" s="29"/>
      <c r="P13" s="36"/>
      <c r="Q13" s="37"/>
      <c r="R13" s="41"/>
      <c r="S13" s="41"/>
      <c r="T13" s="41"/>
      <c r="U13" s="41"/>
      <c r="V13" s="41"/>
      <c r="W13" s="41"/>
      <c r="X13" s="41"/>
      <c r="Y13" s="41"/>
      <c r="Z13" s="41"/>
      <c r="AA13" s="38"/>
      <c r="AB13" s="29"/>
      <c r="AC13" s="29"/>
      <c r="AD13" s="214"/>
      <c r="AE13" s="215"/>
      <c r="AF13" s="215"/>
      <c r="AG13" s="215"/>
      <c r="AH13" s="215"/>
      <c r="AI13" s="215"/>
      <c r="AJ13" s="216"/>
      <c r="AK13" s="223"/>
      <c r="AL13" s="224"/>
      <c r="AM13" s="224"/>
      <c r="AN13" s="225"/>
      <c r="AY13" s="5">
        <f>IF(H14=AY12,1,0)</f>
        <v>0</v>
      </c>
      <c r="BC13" s="5">
        <f>IF(V14=BC12,1,0)</f>
        <v>0</v>
      </c>
    </row>
    <row r="14" spans="1:56" ht="21" customHeight="1" x14ac:dyDescent="0.35">
      <c r="A14" s="29"/>
      <c r="B14" s="29"/>
      <c r="C14" s="33"/>
      <c r="D14" s="184" t="s">
        <v>98</v>
      </c>
      <c r="E14" s="184"/>
      <c r="F14" s="184"/>
      <c r="G14" s="184"/>
      <c r="H14" s="185"/>
      <c r="I14" s="186"/>
      <c r="J14" s="34"/>
      <c r="K14" s="34"/>
      <c r="L14" s="34"/>
      <c r="M14" s="35"/>
      <c r="N14" s="29"/>
      <c r="O14" s="29"/>
      <c r="P14" s="36"/>
      <c r="Q14" s="37"/>
      <c r="R14" s="193" t="s">
        <v>98</v>
      </c>
      <c r="S14" s="193"/>
      <c r="T14" s="193"/>
      <c r="U14" s="193"/>
      <c r="V14" s="194"/>
      <c r="W14" s="195"/>
      <c r="X14" s="41"/>
      <c r="Y14" s="41"/>
      <c r="Z14" s="41"/>
      <c r="AA14" s="38"/>
      <c r="AB14" s="29"/>
      <c r="AC14" s="29"/>
      <c r="AD14" s="217"/>
      <c r="AE14" s="218"/>
      <c r="AF14" s="218"/>
      <c r="AG14" s="218"/>
      <c r="AH14" s="218"/>
      <c r="AI14" s="218"/>
      <c r="AJ14" s="219"/>
      <c r="AK14" s="226"/>
      <c r="AL14" s="227"/>
      <c r="AM14" s="227"/>
      <c r="AN14" s="228"/>
    </row>
    <row r="15" spans="1:56" ht="21.75" thickBot="1" x14ac:dyDescent="0.4">
      <c r="A15" s="29"/>
      <c r="B15" s="29"/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44"/>
      <c r="N15" s="29"/>
      <c r="O15" s="29"/>
      <c r="P15" s="45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7"/>
      <c r="AB15" s="29"/>
      <c r="AC15" s="29"/>
      <c r="AD15" s="231" t="s">
        <v>51</v>
      </c>
      <c r="AE15" s="232"/>
      <c r="AF15" s="232"/>
      <c r="AG15" s="232"/>
      <c r="AH15" s="232"/>
      <c r="AI15" s="232"/>
      <c r="AJ15" s="233"/>
      <c r="AK15" s="202" t="str">
        <f>IF(AK12="","",IF(AK12=2,5,IF(AK12=1,3,2)))</f>
        <v/>
      </c>
      <c r="AL15" s="203"/>
      <c r="AM15" s="203"/>
      <c r="AN15" s="204"/>
    </row>
    <row r="16" spans="1:56" ht="15.75" thickTop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34"/>
      <c r="AE16" s="235"/>
      <c r="AF16" s="235"/>
      <c r="AG16" s="235"/>
      <c r="AH16" s="235"/>
      <c r="AI16" s="235"/>
      <c r="AJ16" s="236"/>
      <c r="AK16" s="205"/>
      <c r="AL16" s="206"/>
      <c r="AM16" s="206"/>
      <c r="AN16" s="207"/>
    </row>
    <row r="17" spans="1:40" ht="15.75" x14ac:dyDescent="0.25">
      <c r="A17" s="29"/>
      <c r="B17" s="29"/>
      <c r="C17" s="229" t="s">
        <v>107</v>
      </c>
      <c r="D17" s="229"/>
      <c r="E17" s="229"/>
      <c r="F17" s="229"/>
      <c r="G17" s="229"/>
      <c r="H17" s="230" t="str">
        <f>IF(H14="","",IF(H14=AY12,"Верно!","Неверно!"))</f>
        <v/>
      </c>
      <c r="I17" s="230"/>
      <c r="J17" s="230"/>
      <c r="K17" s="230"/>
      <c r="L17" s="230"/>
      <c r="M17" s="230"/>
      <c r="N17" s="29"/>
      <c r="O17" s="29"/>
      <c r="P17" s="229" t="s">
        <v>107</v>
      </c>
      <c r="Q17" s="229"/>
      <c r="R17" s="229"/>
      <c r="S17" s="229"/>
      <c r="T17" s="229"/>
      <c r="U17" s="229"/>
      <c r="V17" s="230" t="str">
        <f>IF(V14="","",IF(V14=BC12,"Верно!","Неверно!"))</f>
        <v/>
      </c>
      <c r="W17" s="230"/>
      <c r="X17" s="230"/>
      <c r="Y17" s="230"/>
      <c r="Z17" s="230"/>
      <c r="AA17" s="230"/>
      <c r="AB17" s="29"/>
      <c r="AC17" s="29"/>
      <c r="AD17" s="234"/>
      <c r="AE17" s="235"/>
      <c r="AF17" s="235"/>
      <c r="AG17" s="235"/>
      <c r="AH17" s="235"/>
      <c r="AI17" s="235"/>
      <c r="AJ17" s="236"/>
      <c r="AK17" s="205"/>
      <c r="AL17" s="206"/>
      <c r="AM17" s="206"/>
      <c r="AN17" s="207"/>
    </row>
    <row r="18" spans="1:40" ht="15.75" thickBo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37"/>
      <c r="AE18" s="238"/>
      <c r="AF18" s="238"/>
      <c r="AG18" s="238"/>
      <c r="AH18" s="238"/>
      <c r="AI18" s="238"/>
      <c r="AJ18" s="239"/>
      <c r="AK18" s="208"/>
      <c r="AL18" s="209"/>
      <c r="AM18" s="209"/>
      <c r="AN18" s="210"/>
    </row>
  </sheetData>
  <sheetProtection password="CF66" sheet="1" objects="1" scenarios="1"/>
  <mergeCells count="33">
    <mergeCell ref="C17:G17"/>
    <mergeCell ref="H17:M17"/>
    <mergeCell ref="P17:U17"/>
    <mergeCell ref="V17:AA17"/>
    <mergeCell ref="AD15:AJ18"/>
    <mergeCell ref="AK15:AN18"/>
    <mergeCell ref="AD12:AJ14"/>
    <mergeCell ref="AK12:AN14"/>
    <mergeCell ref="AD1:AN11"/>
    <mergeCell ref="V12:W12"/>
    <mergeCell ref="R14:U14"/>
    <mergeCell ref="V14:W14"/>
    <mergeCell ref="AX3:AZ3"/>
    <mergeCell ref="BA3:BD3"/>
    <mergeCell ref="V6:W6"/>
    <mergeCell ref="Y6:Z6"/>
    <mergeCell ref="R8:T8"/>
    <mergeCell ref="V8:W8"/>
    <mergeCell ref="V10:W10"/>
    <mergeCell ref="Y10:Z10"/>
    <mergeCell ref="P4:AA4"/>
    <mergeCell ref="R6:T6"/>
    <mergeCell ref="D14:G14"/>
    <mergeCell ref="H14:I14"/>
    <mergeCell ref="C4:K4"/>
    <mergeCell ref="D6:F6"/>
    <mergeCell ref="H6:I6"/>
    <mergeCell ref="K6:L6"/>
    <mergeCell ref="D8:F8"/>
    <mergeCell ref="H8:I8"/>
    <mergeCell ref="H10:I10"/>
    <mergeCell ref="K10:L10"/>
    <mergeCell ref="H12:I12"/>
  </mergeCells>
  <dataValidations count="11">
    <dataValidation type="list" allowBlank="1" showInputMessage="1" showErrorMessage="1" errorTitle="Ошибка!" error="Выберите из списка." sqref="J6 X10 X6 J10">
      <formula1>$AV$3:$AV$6</formula1>
    </dataValidation>
    <dataValidation type="decimal" allowBlank="1" showInputMessage="1" showErrorMessage="1" errorTitle="Ошибка!" error="Вспомни, как найти неизвестное уменьшаемое." sqref="H6:I6">
      <formula1>4.73</formula1>
      <formula2>4.73</formula2>
    </dataValidation>
    <dataValidation type="decimal" allowBlank="1" showInputMessage="1" showErrorMessage="1" errorTitle="Ошибка!" error="Вспомните, как найти неизветсное уменьшаемое." sqref="K6:L6">
      <formula1>8.5</formula1>
      <formula2>8.5</formula2>
    </dataValidation>
    <dataValidation type="decimal" allowBlank="1" showInputMessage="1" showErrorMessage="1" errorTitle="Ошибка!" error="Вычислите заново 4,73 + 8,5, записывая числа &quot;запятая под запятой&quot;." sqref="H8:I8">
      <formula1>13.23</formula1>
      <formula2>13.23</formula2>
    </dataValidation>
    <dataValidation type="decimal" allowBlank="1" showInputMessage="1" showErrorMessage="1" errorTitle="Ошибка!" error="Вспомните, как найти неизвестное слагаемое." sqref="H10:I10">
      <formula1>13.23</formula1>
      <formula2>13.23</formula2>
    </dataValidation>
    <dataValidation type="decimal" allowBlank="1" showInputMessage="1" showErrorMessage="1" errorTitle="Ошибка!" error="Вспомните, как найти неизвестное слагаемое." sqref="K10:L10">
      <formula1>2.34</formula1>
      <formula2>2.34</formula2>
    </dataValidation>
    <dataValidation type="decimal" allowBlank="1" showInputMessage="1" showErrorMessage="1" errorTitle="Ошибка!" error="Вспомните, как найти неизвестное слагаемое." sqref="V6:W6">
      <formula1>22.2</formula1>
      <formula2>22.2</formula2>
    </dataValidation>
    <dataValidation type="decimal" allowBlank="1" showInputMessage="1" showErrorMessage="1" errorTitle="Ошибка!" error="Вспомните, как найти неизвестное слагаемое." sqref="Y6:Z6">
      <formula1>12.17</formula1>
      <formula2>12.17</formula2>
    </dataValidation>
    <dataValidation type="decimal" allowBlank="1" showInputMessage="1" showErrorMessage="1" errorTitle="Ошибка!" error="Вычислите заново 22,2 - 12,17, соблюдая запись &quot;запятая под запятой&quot;." sqref="V8:W8">
      <formula1>10.03</formula1>
      <formula2>10.03</formula2>
    </dataValidation>
    <dataValidation type="decimal" allowBlank="1" showInputMessage="1" showErrorMessage="1" errorTitle="Ошибка!" error="Вспомните правило для нахождения уменьшаемого." sqref="V10:W10">
      <formula1>10.03</formula1>
      <formula2>10.03</formula2>
    </dataValidation>
    <dataValidation type="decimal" allowBlank="1" showInputMessage="1" showErrorMessage="1" errorTitle="Ошибка!" error="Вспомните правило для нахождения уменьшаемого." sqref="Y10:Z10">
      <formula1>20.8</formula1>
      <formula2>20.8</formula2>
    </dataValidation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J18"/>
  <sheetViews>
    <sheetView workbookViewId="0">
      <selection activeCell="A17" sqref="A17"/>
    </sheetView>
  </sheetViews>
  <sheetFormatPr defaultColWidth="4.28515625" defaultRowHeight="22.5" customHeight="1" x14ac:dyDescent="0.25"/>
  <cols>
    <col min="1" max="30" width="4.28515625" style="5"/>
    <col min="31" max="31" width="0" style="5" hidden="1" customWidth="1"/>
    <col min="32" max="32" width="24.28515625" style="5" hidden="1" customWidth="1"/>
    <col min="33" max="33" width="16" style="5" hidden="1" customWidth="1"/>
    <col min="34" max="34" width="28.42578125" style="5" hidden="1" customWidth="1"/>
    <col min="35" max="35" width="10.7109375" style="5" hidden="1" customWidth="1"/>
    <col min="36" max="36" width="0" style="5" hidden="1" customWidth="1"/>
    <col min="37" max="16384" width="4.28515625" style="5"/>
  </cols>
  <sheetData>
    <row r="1" spans="1:36" ht="22.5" customHeight="1" thickTop="1" x14ac:dyDescent="0.25">
      <c r="A1" s="50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  <c r="Q1" s="53"/>
      <c r="R1" s="249" t="s">
        <v>116</v>
      </c>
      <c r="S1" s="250"/>
      <c r="T1" s="250"/>
      <c r="U1" s="250"/>
      <c r="V1" s="250"/>
      <c r="W1" s="250"/>
      <c r="X1" s="250"/>
      <c r="Y1" s="250"/>
      <c r="Z1" s="251"/>
      <c r="AF1" s="5" t="s">
        <v>123</v>
      </c>
      <c r="AG1" s="5" t="s">
        <v>124</v>
      </c>
      <c r="AH1" s="5" t="s">
        <v>125</v>
      </c>
      <c r="AI1" s="5" t="s">
        <v>126</v>
      </c>
      <c r="AJ1" s="6" t="str">
        <f>W12</f>
        <v/>
      </c>
    </row>
    <row r="2" spans="1:36" ht="22.5" customHeight="1" x14ac:dyDescent="0.2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53"/>
      <c r="R2" s="252"/>
      <c r="S2" s="253"/>
      <c r="T2" s="253"/>
      <c r="U2" s="253"/>
      <c r="V2" s="253"/>
      <c r="W2" s="253"/>
      <c r="X2" s="253"/>
      <c r="Y2" s="253"/>
      <c r="Z2" s="254"/>
      <c r="AE2" s="5">
        <v>1</v>
      </c>
      <c r="AF2" s="5" t="str">
        <f>CONCATENATE(D8,E8,F8,G8,H8,I8,J8,K8)</f>
        <v/>
      </c>
      <c r="AG2" s="5">
        <f>IF(AF2="разность",1,0)</f>
        <v>0</v>
      </c>
      <c r="AH2" s="5">
        <f>COUNTBLANK(D8:E8)+COUNTBLANK(G8)+COUNTBLANK(I8)+COUNTBLANK(K8)</f>
        <v>5</v>
      </c>
      <c r="AI2" s="5">
        <f>IF(AH2&lt;5,1,0)</f>
        <v>0</v>
      </c>
    </row>
    <row r="3" spans="1:36" ht="22.5" customHeight="1" thickBot="1" x14ac:dyDescent="0.3">
      <c r="A3" s="54"/>
      <c r="B3" s="55"/>
      <c r="C3" s="55"/>
      <c r="D3" s="55"/>
      <c r="E3" s="55"/>
      <c r="F3" s="55"/>
      <c r="G3" s="55"/>
      <c r="H3" s="55"/>
      <c r="I3" s="55"/>
      <c r="J3" s="57" t="s">
        <v>109</v>
      </c>
      <c r="K3" s="55"/>
      <c r="L3" s="55"/>
      <c r="M3" s="55"/>
      <c r="N3" s="55"/>
      <c r="O3" s="55"/>
      <c r="P3" s="56"/>
      <c r="Q3" s="53"/>
      <c r="R3" s="252"/>
      <c r="S3" s="253"/>
      <c r="T3" s="253"/>
      <c r="U3" s="253"/>
      <c r="V3" s="253"/>
      <c r="W3" s="253"/>
      <c r="X3" s="253"/>
      <c r="Y3" s="253"/>
      <c r="Z3" s="254"/>
      <c r="AE3" s="5">
        <v>2</v>
      </c>
      <c r="AF3" s="5" t="str">
        <f>CONCATENATE(B11,C11,D11,E11,F11)</f>
        <v/>
      </c>
      <c r="AG3" s="5">
        <f>IF(AF3="целая",1,0)</f>
        <v>0</v>
      </c>
      <c r="AH3" s="5">
        <f>COUNTBLANK(B11:E11)</f>
        <v>4</v>
      </c>
      <c r="AI3" s="5">
        <f>IF(AH3&lt;4,1,0)</f>
        <v>0</v>
      </c>
    </row>
    <row r="4" spans="1:36" ht="22.5" customHeight="1" thickBot="1" x14ac:dyDescent="0.3">
      <c r="A4" s="54"/>
      <c r="B4" s="58"/>
      <c r="C4" s="58"/>
      <c r="D4" s="58"/>
      <c r="E4" s="58"/>
      <c r="F4" s="58"/>
      <c r="G4" s="58"/>
      <c r="H4" s="58"/>
      <c r="I4" s="58"/>
      <c r="J4" s="64"/>
      <c r="K4" s="58"/>
      <c r="L4" s="58"/>
      <c r="M4" s="57" t="s">
        <v>112</v>
      </c>
      <c r="N4" s="58"/>
      <c r="O4" s="58"/>
      <c r="P4" s="56"/>
      <c r="Q4" s="53"/>
      <c r="R4" s="252"/>
      <c r="S4" s="253"/>
      <c r="T4" s="253"/>
      <c r="U4" s="253"/>
      <c r="V4" s="253"/>
      <c r="W4" s="253"/>
      <c r="X4" s="253"/>
      <c r="Y4" s="253"/>
      <c r="Z4" s="254"/>
      <c r="AE4" s="5">
        <v>3</v>
      </c>
      <c r="AF4" s="5" t="str">
        <f>CONCATENATE(F8,F9,F10,F11,F12,F13,F14)</f>
        <v/>
      </c>
      <c r="AG4" s="5">
        <f>IF(AF4="запятая",1,0)</f>
        <v>0</v>
      </c>
      <c r="AH4" s="5">
        <f>COUNTBLANK(F9:F10)+COUNTBLANK(F12:F14)</f>
        <v>5</v>
      </c>
      <c r="AI4" s="5">
        <f>IF(AH4&lt;5,1,0)</f>
        <v>0</v>
      </c>
    </row>
    <row r="5" spans="1:36" ht="22.5" customHeight="1" thickBot="1" x14ac:dyDescent="0.3">
      <c r="A5" s="54"/>
      <c r="B5" s="58"/>
      <c r="C5" s="58"/>
      <c r="D5" s="58"/>
      <c r="E5" s="58"/>
      <c r="F5" s="58"/>
      <c r="G5" s="58"/>
      <c r="H5" s="57" t="s">
        <v>110</v>
      </c>
      <c r="I5" s="58"/>
      <c r="J5" s="67"/>
      <c r="K5" s="58"/>
      <c r="L5" s="58"/>
      <c r="M5" s="64"/>
      <c r="N5" s="58"/>
      <c r="O5" s="58"/>
      <c r="P5" s="56"/>
      <c r="Q5" s="53"/>
      <c r="R5" s="252"/>
      <c r="S5" s="253"/>
      <c r="T5" s="253"/>
      <c r="U5" s="253"/>
      <c r="V5" s="253"/>
      <c r="W5" s="253"/>
      <c r="X5" s="253"/>
      <c r="Y5" s="253"/>
      <c r="Z5" s="254"/>
      <c r="AE5" s="5">
        <v>4</v>
      </c>
      <c r="AF5" s="5" t="str">
        <f>CONCATENATE(J4,J5,J6,J7,J8,J9,J10)</f>
        <v/>
      </c>
      <c r="AG5" s="5">
        <f>IF(AF5="десятые",1,0)</f>
        <v>0</v>
      </c>
      <c r="AH5" s="5">
        <f>COUNTBLANK(J4:J5)+COUNTBLANK(J7)+COUNTBLANK(J9:J10)</f>
        <v>5</v>
      </c>
      <c r="AI5" s="5">
        <f>IF(AH5&lt;5,1,0)</f>
        <v>0</v>
      </c>
    </row>
    <row r="6" spans="1:36" ht="22.5" customHeight="1" thickBot="1" x14ac:dyDescent="0.3">
      <c r="A6" s="54"/>
      <c r="B6" s="58"/>
      <c r="C6" s="58"/>
      <c r="D6" s="58"/>
      <c r="E6" s="58"/>
      <c r="F6" s="58"/>
      <c r="G6" s="58"/>
      <c r="H6" s="64"/>
      <c r="I6" s="59" t="s">
        <v>111</v>
      </c>
      <c r="J6" s="64"/>
      <c r="K6" s="64"/>
      <c r="L6" s="65"/>
      <c r="M6" s="64"/>
      <c r="N6" s="66"/>
      <c r="O6" s="58"/>
      <c r="P6" s="56"/>
      <c r="Q6" s="53"/>
      <c r="R6" s="252"/>
      <c r="S6" s="253"/>
      <c r="T6" s="253"/>
      <c r="U6" s="253"/>
      <c r="V6" s="253"/>
      <c r="W6" s="253"/>
      <c r="X6" s="253"/>
      <c r="Y6" s="253"/>
      <c r="Z6" s="254"/>
      <c r="AE6" s="5">
        <v>5</v>
      </c>
      <c r="AF6" s="5" t="str">
        <f>CONCATENATE(H6,H7,H8,H9,H10,H11,H12)</f>
        <v/>
      </c>
      <c r="AG6" s="5">
        <f>IF(AF6="дробная",1,0)</f>
        <v>0</v>
      </c>
      <c r="AH6" s="5">
        <f>COUNTBLANK(H6:H7)+COUNTBLANK(H9:H12)</f>
        <v>6</v>
      </c>
      <c r="AI6" s="5">
        <f>IF(AH6&lt;6,1,0)</f>
        <v>0</v>
      </c>
    </row>
    <row r="7" spans="1:36" ht="22.5" customHeight="1" thickBot="1" x14ac:dyDescent="0.3">
      <c r="A7" s="54"/>
      <c r="B7" s="58"/>
      <c r="C7" s="58"/>
      <c r="D7" s="58"/>
      <c r="E7" s="58"/>
      <c r="F7" s="57" t="s">
        <v>108</v>
      </c>
      <c r="G7" s="58"/>
      <c r="H7" s="67"/>
      <c r="I7" s="58"/>
      <c r="J7" s="69"/>
      <c r="K7" s="58"/>
      <c r="L7" s="58"/>
      <c r="M7" s="64"/>
      <c r="N7" s="58"/>
      <c r="O7" s="58"/>
      <c r="P7" s="56"/>
      <c r="Q7" s="53"/>
      <c r="R7" s="255"/>
      <c r="S7" s="256"/>
      <c r="T7" s="256"/>
      <c r="U7" s="256"/>
      <c r="V7" s="256"/>
      <c r="W7" s="256"/>
      <c r="X7" s="256"/>
      <c r="Y7" s="256"/>
      <c r="Z7" s="257"/>
      <c r="AE7" s="5">
        <v>6</v>
      </c>
      <c r="AF7" s="5" t="str">
        <f>CONCATENATE(J6,K6,L6,M6,N6)</f>
        <v/>
      </c>
      <c r="AG7" s="5">
        <f>IF(AF7="сотые",1,0)</f>
        <v>0</v>
      </c>
      <c r="AH7" s="5">
        <f>COUNTBLANK(K6:L6)+COUNTBLANK(N6)</f>
        <v>3</v>
      </c>
      <c r="AI7" s="5">
        <f>IF(AH7&lt;3,1,0)</f>
        <v>0</v>
      </c>
    </row>
    <row r="8" spans="1:36" ht="22.5" customHeight="1" thickBot="1" x14ac:dyDescent="0.3">
      <c r="A8" s="54"/>
      <c r="B8" s="58"/>
      <c r="C8" s="59" t="s">
        <v>114</v>
      </c>
      <c r="D8" s="64"/>
      <c r="E8" s="65"/>
      <c r="F8" s="64"/>
      <c r="G8" s="66"/>
      <c r="H8" s="64"/>
      <c r="I8" s="64"/>
      <c r="J8" s="64"/>
      <c r="K8" s="64"/>
      <c r="L8" s="58"/>
      <c r="M8" s="64"/>
      <c r="N8" s="58"/>
      <c r="O8" s="58"/>
      <c r="P8" s="56"/>
      <c r="Q8" s="53"/>
      <c r="R8" s="258" t="s">
        <v>117</v>
      </c>
      <c r="S8" s="259"/>
      <c r="T8" s="259"/>
      <c r="U8" s="259"/>
      <c r="V8" s="259"/>
      <c r="W8" s="259"/>
      <c r="X8" s="259"/>
      <c r="Y8" s="259"/>
      <c r="Z8" s="260"/>
      <c r="AE8" s="5">
        <v>7</v>
      </c>
      <c r="AF8" s="5" t="str">
        <f>CONCATENATE(M5,M6,M7,M8,M9,M10,M11,M12,M13,M14)</f>
        <v/>
      </c>
      <c r="AG8" s="5">
        <f>IF(AF8="вычитаемое",1,0)</f>
        <v>0</v>
      </c>
      <c r="AH8" s="5">
        <f>COUNTBLANK(M5)+COUNTBLANK(M7:M11)+COUNTBLANK(M13:M14)</f>
        <v>8</v>
      </c>
      <c r="AI8" s="5">
        <f>IF(AH8&lt;8,1,0)</f>
        <v>0</v>
      </c>
    </row>
    <row r="9" spans="1:36" ht="22.5" customHeight="1" thickBot="1" x14ac:dyDescent="0.3">
      <c r="A9" s="54"/>
      <c r="B9" s="58"/>
      <c r="C9" s="58"/>
      <c r="D9" s="58"/>
      <c r="E9" s="58"/>
      <c r="F9" s="64"/>
      <c r="G9" s="58"/>
      <c r="H9" s="68"/>
      <c r="I9" s="58"/>
      <c r="J9" s="68"/>
      <c r="K9" s="58"/>
      <c r="L9" s="58"/>
      <c r="M9" s="64"/>
      <c r="N9" s="58"/>
      <c r="O9" s="58"/>
      <c r="P9" s="56"/>
      <c r="Q9" s="53"/>
      <c r="R9" s="261" t="s">
        <v>118</v>
      </c>
      <c r="S9" s="262"/>
      <c r="T9" s="262"/>
      <c r="U9" s="262"/>
      <c r="V9" s="263"/>
      <c r="W9" s="268">
        <v>8</v>
      </c>
      <c r="X9" s="269"/>
      <c r="Y9" s="266">
        <v>1</v>
      </c>
      <c r="Z9" s="267"/>
      <c r="AE9" s="5">
        <v>8</v>
      </c>
      <c r="AF9" s="5" t="str">
        <f>CONCATENATE(K12,L12,M12,N12,O12)</f>
        <v/>
      </c>
      <c r="AG9" s="5">
        <f>IF(AF9="сумма",1,0)</f>
        <v>0</v>
      </c>
      <c r="AH9" s="5">
        <f>COUNTBLANK(K12:L12)+COUNTBLANK(N12:O12)</f>
        <v>4</v>
      </c>
      <c r="AI9" s="5">
        <f>IF(AH9&lt;4,1,0)</f>
        <v>0</v>
      </c>
    </row>
    <row r="10" spans="1:36" ht="22.5" customHeight="1" thickBot="1" x14ac:dyDescent="0.3">
      <c r="A10" s="54"/>
      <c r="B10" s="58"/>
      <c r="C10" s="58"/>
      <c r="D10" s="58"/>
      <c r="E10" s="58"/>
      <c r="F10" s="67"/>
      <c r="G10" s="58"/>
      <c r="H10" s="64"/>
      <c r="I10" s="58"/>
      <c r="J10" s="64"/>
      <c r="K10" s="58"/>
      <c r="L10" s="58"/>
      <c r="M10" s="64"/>
      <c r="N10" s="58"/>
      <c r="O10" s="58"/>
      <c r="P10" s="56"/>
      <c r="Q10" s="53"/>
      <c r="R10" s="240" t="s">
        <v>119</v>
      </c>
      <c r="S10" s="241"/>
      <c r="T10" s="241"/>
      <c r="U10" s="241"/>
      <c r="V10" s="241"/>
      <c r="W10" s="242" t="str">
        <f>IF(AI10=0,"",AI10)</f>
        <v/>
      </c>
      <c r="X10" s="242"/>
      <c r="Y10" s="264" t="str">
        <f>IF(W10="","",W10/W9)</f>
        <v/>
      </c>
      <c r="Z10" s="265"/>
      <c r="AF10" s="5">
        <f>COUNTBLANK(AF2:AF9)</f>
        <v>8</v>
      </c>
      <c r="AG10" s="5">
        <f>SUM(AG2:AG9)</f>
        <v>0</v>
      </c>
      <c r="AI10" s="5">
        <f>SUM(AI2:AI9)</f>
        <v>0</v>
      </c>
    </row>
    <row r="11" spans="1:36" ht="22.5" customHeight="1" thickBot="1" x14ac:dyDescent="0.3">
      <c r="A11" s="60" t="s">
        <v>115</v>
      </c>
      <c r="B11" s="64"/>
      <c r="C11" s="64"/>
      <c r="D11" s="64"/>
      <c r="E11" s="64"/>
      <c r="F11" s="64"/>
      <c r="G11" s="58"/>
      <c r="H11" s="64"/>
      <c r="I11" s="58"/>
      <c r="J11" s="58"/>
      <c r="K11" s="58"/>
      <c r="L11" s="58"/>
      <c r="M11" s="67"/>
      <c r="N11" s="58"/>
      <c r="O11" s="58"/>
      <c r="P11" s="56"/>
      <c r="Q11" s="53"/>
      <c r="R11" s="240" t="s">
        <v>122</v>
      </c>
      <c r="S11" s="241"/>
      <c r="T11" s="241"/>
      <c r="U11" s="241"/>
      <c r="V11" s="241"/>
      <c r="W11" s="242" t="str">
        <f>IF(W10="","",W9-W10)</f>
        <v/>
      </c>
      <c r="X11" s="242"/>
      <c r="Y11" s="264" t="str">
        <f>IF(W10="","",Y9-Y10)</f>
        <v/>
      </c>
      <c r="Z11" s="265"/>
    </row>
    <row r="12" spans="1:36" ht="22.5" customHeight="1" thickBot="1" x14ac:dyDescent="0.3">
      <c r="A12" s="54"/>
      <c r="B12" s="58"/>
      <c r="C12" s="58"/>
      <c r="D12" s="58"/>
      <c r="E12" s="58"/>
      <c r="F12" s="68"/>
      <c r="G12" s="58"/>
      <c r="H12" s="64"/>
      <c r="I12" s="58"/>
      <c r="J12" s="59" t="s">
        <v>113</v>
      </c>
      <c r="K12" s="64"/>
      <c r="L12" s="64"/>
      <c r="M12" s="64"/>
      <c r="N12" s="64"/>
      <c r="O12" s="64"/>
      <c r="P12" s="56"/>
      <c r="Q12" s="53"/>
      <c r="R12" s="240" t="s">
        <v>120</v>
      </c>
      <c r="S12" s="241"/>
      <c r="T12" s="241"/>
      <c r="U12" s="241"/>
      <c r="V12" s="241"/>
      <c r="W12" s="242" t="str">
        <f>IF(W10="","",AG10)</f>
        <v/>
      </c>
      <c r="X12" s="242"/>
      <c r="Y12" s="264" t="str">
        <f>IF(W10="","",W12/W9)</f>
        <v/>
      </c>
      <c r="Z12" s="265"/>
    </row>
    <row r="13" spans="1:36" ht="22.5" customHeight="1" thickBot="1" x14ac:dyDescent="0.3">
      <c r="A13" s="54"/>
      <c r="B13" s="58"/>
      <c r="C13" s="58"/>
      <c r="D13" s="58"/>
      <c r="E13" s="58"/>
      <c r="F13" s="64"/>
      <c r="G13" s="58"/>
      <c r="H13" s="58"/>
      <c r="I13" s="58"/>
      <c r="J13" s="58"/>
      <c r="K13" s="58"/>
      <c r="L13" s="58"/>
      <c r="M13" s="68"/>
      <c r="N13" s="58"/>
      <c r="O13" s="58"/>
      <c r="P13" s="56"/>
      <c r="Q13" s="53"/>
      <c r="R13" s="240" t="s">
        <v>121</v>
      </c>
      <c r="S13" s="241"/>
      <c r="T13" s="241"/>
      <c r="U13" s="241"/>
      <c r="V13" s="241"/>
      <c r="W13" s="242" t="str">
        <f>IF(W10="","",W9-W12)</f>
        <v/>
      </c>
      <c r="X13" s="242"/>
      <c r="Y13" s="243" t="str">
        <f>IF(W10="","",Y9-Y12)</f>
        <v/>
      </c>
      <c r="Z13" s="244"/>
    </row>
    <row r="14" spans="1:36" ht="22.5" customHeight="1" thickBot="1" x14ac:dyDescent="0.3">
      <c r="A14" s="54"/>
      <c r="B14" s="58"/>
      <c r="C14" s="58"/>
      <c r="D14" s="58"/>
      <c r="E14" s="58"/>
      <c r="F14" s="64"/>
      <c r="G14" s="58"/>
      <c r="H14" s="58"/>
      <c r="I14" s="58"/>
      <c r="J14" s="58"/>
      <c r="K14" s="58"/>
      <c r="L14" s="58"/>
      <c r="M14" s="64"/>
      <c r="N14" s="58"/>
      <c r="O14" s="58"/>
      <c r="P14" s="56"/>
      <c r="Q14" s="53"/>
      <c r="R14" s="245" t="s">
        <v>51</v>
      </c>
      <c r="S14" s="246"/>
      <c r="T14" s="246"/>
      <c r="U14" s="246"/>
      <c r="V14" s="246"/>
      <c r="W14" s="246"/>
      <c r="X14" s="116" t="str">
        <f>IF(AF10=8,"",IF(W12=8,5,IF(W12=7,4,IF(W12&gt;=5,3,2))))</f>
        <v/>
      </c>
      <c r="Y14" s="116"/>
      <c r="Z14" s="117"/>
    </row>
    <row r="15" spans="1:36" ht="22.5" customHeight="1" x14ac:dyDescent="0.25">
      <c r="A15" s="54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6"/>
      <c r="Q15" s="53"/>
      <c r="R15" s="245"/>
      <c r="S15" s="246"/>
      <c r="T15" s="246"/>
      <c r="U15" s="246"/>
      <c r="V15" s="246"/>
      <c r="W15" s="246"/>
      <c r="X15" s="116"/>
      <c r="Y15" s="116"/>
      <c r="Z15" s="117"/>
    </row>
    <row r="16" spans="1:36" ht="22.5" customHeight="1" thickBot="1" x14ac:dyDescent="0.3">
      <c r="A16" s="61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3"/>
      <c r="Q16" s="53"/>
      <c r="R16" s="247"/>
      <c r="S16" s="248"/>
      <c r="T16" s="248"/>
      <c r="U16" s="248"/>
      <c r="V16" s="248"/>
      <c r="W16" s="248"/>
      <c r="X16" s="118"/>
      <c r="Y16" s="118"/>
      <c r="Z16" s="119"/>
    </row>
    <row r="17" spans="1:21" ht="22.5" customHeight="1" thickTop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 spans="1:21" ht="22.5" customHeigh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</sheetData>
  <sheetProtection password="CF66" sheet="1" objects="1" scenarios="1"/>
  <mergeCells count="19">
    <mergeCell ref="Y12:Z12"/>
    <mergeCell ref="Y9:Z9"/>
    <mergeCell ref="Y10:Z10"/>
    <mergeCell ref="R12:V12"/>
    <mergeCell ref="W9:X9"/>
    <mergeCell ref="W10:X10"/>
    <mergeCell ref="W11:X11"/>
    <mergeCell ref="W12:X12"/>
    <mergeCell ref="R1:Z7"/>
    <mergeCell ref="R8:Z8"/>
    <mergeCell ref="R9:V9"/>
    <mergeCell ref="R10:V10"/>
    <mergeCell ref="R11:V11"/>
    <mergeCell ref="Y11:Z11"/>
    <mergeCell ref="R13:V13"/>
    <mergeCell ref="W13:X13"/>
    <mergeCell ref="Y13:Z13"/>
    <mergeCell ref="R14:W16"/>
    <mergeCell ref="X14:Z16"/>
  </mergeCell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AB169"/>
  <sheetViews>
    <sheetView workbookViewId="0">
      <selection activeCell="L30" sqref="L30"/>
    </sheetView>
  </sheetViews>
  <sheetFormatPr defaultRowHeight="15" x14ac:dyDescent="0.25"/>
  <cols>
    <col min="1" max="16384" width="9.140625" style="5"/>
  </cols>
  <sheetData>
    <row r="1" spans="1:28" x14ac:dyDescent="0.25">
      <c r="A1" s="70"/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</row>
    <row r="2" spans="1:28" x14ac:dyDescent="0.25">
      <c r="A2" s="70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</row>
    <row r="3" spans="1:28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</row>
    <row r="4" spans="1:28" ht="15" customHeight="1" x14ac:dyDescent="0.25">
      <c r="A4" s="71" t="s">
        <v>3</v>
      </c>
      <c r="B4" s="272" t="s">
        <v>128</v>
      </c>
      <c r="C4" s="272"/>
      <c r="D4" s="272"/>
      <c r="E4" s="272"/>
      <c r="F4" s="272"/>
      <c r="G4" s="272"/>
      <c r="H4" s="272"/>
      <c r="I4" s="273" t="s">
        <v>129</v>
      </c>
      <c r="J4" s="273"/>
      <c r="K4" s="273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</row>
    <row r="5" spans="1:28" x14ac:dyDescent="0.25">
      <c r="A5" s="71" t="s">
        <v>19</v>
      </c>
      <c r="B5" s="270" t="s">
        <v>130</v>
      </c>
      <c r="C5" s="270"/>
      <c r="D5" s="270"/>
      <c r="E5" s="270"/>
      <c r="F5" s="270"/>
      <c r="G5" s="270"/>
      <c r="H5" s="270"/>
      <c r="I5" s="270"/>
      <c r="J5" s="270"/>
      <c r="K5" s="2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</row>
    <row r="6" spans="1:28" x14ac:dyDescent="0.25">
      <c r="A6" s="70"/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</row>
    <row r="7" spans="1:28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</row>
    <row r="8" spans="1:28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</row>
    <row r="9" spans="1:28" x14ac:dyDescent="0.2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</row>
    <row r="10" spans="1:28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</row>
    <row r="11" spans="1:28" x14ac:dyDescent="0.25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</row>
    <row r="12" spans="1:28" x14ac:dyDescent="0.2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</row>
    <row r="13" spans="1:28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</row>
    <row r="14" spans="1:28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</row>
    <row r="15" spans="1:28" x14ac:dyDescent="0.25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</row>
    <row r="16" spans="1:28" x14ac:dyDescent="0.25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</row>
    <row r="17" spans="1:28" x14ac:dyDescent="0.25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</row>
    <row r="18" spans="1:28" x14ac:dyDescent="0.25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</row>
    <row r="19" spans="1:28" x14ac:dyDescent="0.25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</row>
    <row r="20" spans="1:28" x14ac:dyDescent="0.25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</row>
    <row r="21" spans="1:28" x14ac:dyDescent="0.25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</row>
    <row r="22" spans="1:28" x14ac:dyDescent="0.25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</row>
    <row r="23" spans="1:28" x14ac:dyDescent="0.25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</row>
    <row r="24" spans="1:28" x14ac:dyDescent="0.25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</row>
    <row r="25" spans="1:28" x14ac:dyDescent="0.25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</row>
    <row r="26" spans="1:28" x14ac:dyDescent="0.25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</row>
    <row r="27" spans="1:28" x14ac:dyDescent="0.25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</row>
    <row r="28" spans="1:28" x14ac:dyDescent="0.25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</row>
    <row r="29" spans="1:28" x14ac:dyDescent="0.25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</row>
    <row r="30" spans="1:28" x14ac:dyDescent="0.2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</row>
    <row r="31" spans="1:28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</row>
    <row r="32" spans="1:28" x14ac:dyDescent="0.25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</row>
    <row r="33" spans="1:28" x14ac:dyDescent="0.25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</row>
    <row r="34" spans="1:28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</row>
    <row r="35" spans="1:28" x14ac:dyDescent="0.25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</row>
    <row r="36" spans="1:28" x14ac:dyDescent="0.25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</row>
    <row r="37" spans="1:28" x14ac:dyDescent="0.25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</row>
    <row r="38" spans="1:28" x14ac:dyDescent="0.25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</row>
    <row r="39" spans="1:28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</row>
    <row r="40" spans="1:28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</row>
    <row r="41" spans="1:28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</row>
    <row r="42" spans="1:28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</row>
    <row r="43" spans="1:28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</row>
    <row r="44" spans="1:28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</row>
    <row r="45" spans="1:28" x14ac:dyDescent="0.25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</row>
    <row r="46" spans="1:28" x14ac:dyDescent="0.25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</row>
    <row r="47" spans="1:28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</row>
    <row r="48" spans="1:28" x14ac:dyDescent="0.25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</row>
    <row r="49" spans="1:28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</row>
    <row r="50" spans="1:28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</row>
    <row r="51" spans="1:28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</row>
    <row r="52" spans="1:28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</row>
    <row r="53" spans="1:28" x14ac:dyDescent="0.25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</row>
    <row r="54" spans="1:28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</row>
    <row r="55" spans="1:28" x14ac:dyDescent="0.25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</row>
    <row r="56" spans="1:28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</row>
    <row r="57" spans="1:28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</row>
    <row r="58" spans="1:28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</row>
    <row r="59" spans="1:28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</row>
    <row r="60" spans="1:28" x14ac:dyDescent="0.25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</row>
    <row r="61" spans="1:28" x14ac:dyDescent="0.25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</row>
    <row r="62" spans="1:28" x14ac:dyDescent="0.25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</row>
    <row r="63" spans="1:28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</row>
    <row r="64" spans="1:28" x14ac:dyDescent="0.2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</row>
    <row r="65" spans="1:28" x14ac:dyDescent="0.2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</row>
    <row r="66" spans="1:28" x14ac:dyDescent="0.25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</row>
    <row r="67" spans="1:28" x14ac:dyDescent="0.25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</row>
    <row r="68" spans="1:28" x14ac:dyDescent="0.2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</row>
    <row r="69" spans="1:28" x14ac:dyDescent="0.25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</row>
    <row r="70" spans="1:28" x14ac:dyDescent="0.25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</row>
    <row r="71" spans="1:28" x14ac:dyDescent="0.2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</row>
    <row r="72" spans="1:28" x14ac:dyDescent="0.25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</row>
    <row r="73" spans="1:28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</row>
    <row r="74" spans="1:28" x14ac:dyDescent="0.25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</row>
    <row r="75" spans="1:28" x14ac:dyDescent="0.25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</row>
    <row r="76" spans="1:28" x14ac:dyDescent="0.25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</row>
    <row r="77" spans="1:28" x14ac:dyDescent="0.25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</row>
    <row r="78" spans="1:28" x14ac:dyDescent="0.25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</row>
    <row r="79" spans="1:28" x14ac:dyDescent="0.25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</row>
    <row r="80" spans="1:28" x14ac:dyDescent="0.25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</row>
    <row r="81" spans="1:28" x14ac:dyDescent="0.25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</row>
    <row r="82" spans="1:28" x14ac:dyDescent="0.2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</row>
    <row r="83" spans="1:28" x14ac:dyDescent="0.25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</row>
    <row r="84" spans="1:28" x14ac:dyDescent="0.2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</row>
    <row r="85" spans="1:28" x14ac:dyDescent="0.25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</row>
    <row r="86" spans="1:28" x14ac:dyDescent="0.25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</row>
    <row r="87" spans="1:28" x14ac:dyDescent="0.25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</row>
    <row r="88" spans="1:28" x14ac:dyDescent="0.25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</row>
    <row r="89" spans="1:28" x14ac:dyDescent="0.25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</row>
    <row r="90" spans="1:28" x14ac:dyDescent="0.25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</row>
    <row r="91" spans="1:28" x14ac:dyDescent="0.25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</row>
    <row r="92" spans="1:28" x14ac:dyDescent="0.25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</row>
    <row r="93" spans="1:28" x14ac:dyDescent="0.25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</row>
    <row r="94" spans="1:28" x14ac:dyDescent="0.25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</row>
    <row r="95" spans="1:28" x14ac:dyDescent="0.25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</row>
    <row r="96" spans="1:28" x14ac:dyDescent="0.25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</row>
    <row r="97" spans="1:28" x14ac:dyDescent="0.25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</row>
    <row r="98" spans="1:28" x14ac:dyDescent="0.25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</row>
    <row r="99" spans="1:28" x14ac:dyDescent="0.25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</row>
    <row r="100" spans="1:28" x14ac:dyDescent="0.25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</row>
    <row r="101" spans="1:28" x14ac:dyDescent="0.25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</row>
    <row r="102" spans="1:28" x14ac:dyDescent="0.25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</row>
    <row r="103" spans="1:28" x14ac:dyDescent="0.25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</row>
    <row r="104" spans="1:28" x14ac:dyDescent="0.25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</row>
    <row r="105" spans="1:28" x14ac:dyDescent="0.25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</row>
    <row r="106" spans="1:28" x14ac:dyDescent="0.25">
      <c r="A106" s="7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</row>
    <row r="107" spans="1:28" x14ac:dyDescent="0.25">
      <c r="A107" s="70"/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</row>
    <row r="108" spans="1:28" x14ac:dyDescent="0.25">
      <c r="A108" s="7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</row>
    <row r="109" spans="1:28" x14ac:dyDescent="0.25">
      <c r="A109" s="7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</row>
    <row r="110" spans="1:28" x14ac:dyDescent="0.25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</row>
    <row r="111" spans="1:28" x14ac:dyDescent="0.25">
      <c r="A111" s="7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</row>
    <row r="112" spans="1:28" x14ac:dyDescent="0.25">
      <c r="A112" s="70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</row>
    <row r="113" spans="1:28" x14ac:dyDescent="0.25">
      <c r="A113" s="70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</row>
    <row r="114" spans="1:28" x14ac:dyDescent="0.25">
      <c r="A114" s="70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</row>
    <row r="115" spans="1:28" x14ac:dyDescent="0.25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</row>
    <row r="116" spans="1:28" x14ac:dyDescent="0.25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</row>
    <row r="117" spans="1:28" x14ac:dyDescent="0.25">
      <c r="A117" s="70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</row>
    <row r="118" spans="1:28" x14ac:dyDescent="0.25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</row>
    <row r="119" spans="1:28" x14ac:dyDescent="0.25">
      <c r="A119" s="70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</row>
    <row r="120" spans="1:28" x14ac:dyDescent="0.25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</row>
    <row r="121" spans="1:28" x14ac:dyDescent="0.25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</row>
    <row r="122" spans="1:28" x14ac:dyDescent="0.25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</row>
    <row r="123" spans="1:28" x14ac:dyDescent="0.25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</row>
    <row r="124" spans="1:28" x14ac:dyDescent="0.25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</row>
    <row r="125" spans="1:28" x14ac:dyDescent="0.25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</row>
    <row r="126" spans="1:28" x14ac:dyDescent="0.25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</row>
    <row r="127" spans="1:28" x14ac:dyDescent="0.25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</row>
    <row r="128" spans="1:28" x14ac:dyDescent="0.25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</row>
    <row r="129" spans="1:28" x14ac:dyDescent="0.25">
      <c r="A129" s="70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</row>
    <row r="130" spans="1:28" x14ac:dyDescent="0.25">
      <c r="A130" s="70"/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</row>
    <row r="131" spans="1:28" x14ac:dyDescent="0.25">
      <c r="A131" s="70"/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</row>
    <row r="132" spans="1:28" x14ac:dyDescent="0.25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</row>
    <row r="133" spans="1:28" x14ac:dyDescent="0.25">
      <c r="A133" s="70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</row>
    <row r="134" spans="1:28" x14ac:dyDescent="0.25">
      <c r="A134" s="70"/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</row>
    <row r="135" spans="1:28" x14ac:dyDescent="0.25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</row>
    <row r="136" spans="1:28" x14ac:dyDescent="0.25">
      <c r="A136" s="70"/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</row>
    <row r="137" spans="1:28" x14ac:dyDescent="0.25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</row>
    <row r="138" spans="1:28" x14ac:dyDescent="0.25">
      <c r="A138" s="70"/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</row>
    <row r="139" spans="1:28" x14ac:dyDescent="0.25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</row>
    <row r="140" spans="1:28" x14ac:dyDescent="0.25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</row>
    <row r="141" spans="1:28" x14ac:dyDescent="0.25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</row>
    <row r="142" spans="1:28" x14ac:dyDescent="0.25">
      <c r="A142" s="70"/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</row>
    <row r="143" spans="1:28" x14ac:dyDescent="0.25">
      <c r="A143" s="70"/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</row>
    <row r="144" spans="1:28" x14ac:dyDescent="0.25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</row>
    <row r="145" spans="1:28" x14ac:dyDescent="0.25">
      <c r="A145" s="70"/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</row>
    <row r="146" spans="1:28" x14ac:dyDescent="0.25">
      <c r="A146" s="70"/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</row>
    <row r="147" spans="1:28" x14ac:dyDescent="0.25">
      <c r="A147" s="70"/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</row>
    <row r="148" spans="1:28" x14ac:dyDescent="0.25">
      <c r="A148" s="70"/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</row>
    <row r="149" spans="1:28" x14ac:dyDescent="0.25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</row>
    <row r="150" spans="1:28" x14ac:dyDescent="0.25">
      <c r="A150" s="70"/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</row>
    <row r="151" spans="1:28" x14ac:dyDescent="0.25">
      <c r="A151" s="70"/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</row>
    <row r="152" spans="1:28" x14ac:dyDescent="0.25">
      <c r="A152" s="70"/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</row>
    <row r="153" spans="1:28" x14ac:dyDescent="0.25">
      <c r="A153" s="70"/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</row>
    <row r="154" spans="1:28" x14ac:dyDescent="0.25">
      <c r="A154" s="70"/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</row>
    <row r="155" spans="1:28" x14ac:dyDescent="0.25">
      <c r="A155" s="70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</row>
    <row r="156" spans="1:28" x14ac:dyDescent="0.25">
      <c r="A156" s="70"/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</row>
    <row r="157" spans="1:28" x14ac:dyDescent="0.25">
      <c r="A157" s="70"/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</row>
    <row r="158" spans="1:28" x14ac:dyDescent="0.25">
      <c r="A158" s="70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</row>
    <row r="159" spans="1:28" x14ac:dyDescent="0.25">
      <c r="A159" s="70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</row>
    <row r="160" spans="1:28" x14ac:dyDescent="0.25">
      <c r="A160" s="70"/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</row>
    <row r="161" spans="1:28" x14ac:dyDescent="0.25">
      <c r="A161" s="70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</row>
    <row r="162" spans="1:28" x14ac:dyDescent="0.25">
      <c r="A162" s="70"/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</row>
    <row r="163" spans="1:28" x14ac:dyDescent="0.25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</row>
    <row r="164" spans="1:28" x14ac:dyDescent="0.25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</row>
    <row r="165" spans="1:28" x14ac:dyDescent="0.25">
      <c r="A165" s="70"/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</row>
    <row r="166" spans="1:28" x14ac:dyDescent="0.25">
      <c r="A166" s="70"/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</row>
    <row r="167" spans="1:28" x14ac:dyDescent="0.25">
      <c r="A167" s="70"/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</row>
    <row r="168" spans="1:28" x14ac:dyDescent="0.25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</row>
    <row r="169" spans="1:28" x14ac:dyDescent="0.25">
      <c r="A169" s="70"/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</row>
  </sheetData>
  <sheetProtection password="CF66" sheet="1" objects="1" scenarios="1"/>
  <mergeCells count="4">
    <mergeCell ref="B5:K6"/>
    <mergeCell ref="B1:K2"/>
    <mergeCell ref="B4:H4"/>
    <mergeCell ref="I4:K4"/>
  </mergeCells>
  <hyperlinks>
    <hyperlink ref="B4" r:id="rId1"/>
  </hyperlink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2:B7"/>
  <sheetViews>
    <sheetView workbookViewId="0">
      <selection activeCell="A8" sqref="A8"/>
    </sheetView>
  </sheetViews>
  <sheetFormatPr defaultRowHeight="15" x14ac:dyDescent="0.25"/>
  <cols>
    <col min="1" max="1" width="14" customWidth="1"/>
  </cols>
  <sheetData>
    <row r="2" spans="1:2" x14ac:dyDescent="0.25">
      <c r="A2" t="s">
        <v>127</v>
      </c>
      <c r="B2" t="str">
        <f>Правила!V1</f>
        <v/>
      </c>
    </row>
    <row r="3" spans="1:2" x14ac:dyDescent="0.25">
      <c r="A3" t="s">
        <v>56</v>
      </c>
      <c r="B3" t="str">
        <f>Примеры!S1</f>
        <v/>
      </c>
    </row>
    <row r="4" spans="1:2" x14ac:dyDescent="0.25">
      <c r="A4" t="s">
        <v>57</v>
      </c>
      <c r="B4" t="str">
        <f>Таблица!T1</f>
        <v/>
      </c>
    </row>
    <row r="5" spans="1:2" x14ac:dyDescent="0.25">
      <c r="A5" t="s">
        <v>58</v>
      </c>
      <c r="B5" t="str">
        <f>Уравнения!AX1</f>
        <v/>
      </c>
    </row>
    <row r="6" spans="1:2" x14ac:dyDescent="0.25">
      <c r="A6" t="s">
        <v>59</v>
      </c>
      <c r="B6" t="str">
        <f>Кроссворд!AJ1</f>
        <v/>
      </c>
    </row>
    <row r="7" spans="1:2" x14ac:dyDescent="0.25">
      <c r="B7">
        <f>SUM(B2:B6)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Начало</vt:lpstr>
      <vt:lpstr>Правила</vt:lpstr>
      <vt:lpstr>Примеры</vt:lpstr>
      <vt:lpstr>Таблица</vt:lpstr>
      <vt:lpstr>Уравнения</vt:lpstr>
      <vt:lpstr>Кроссворд</vt:lpstr>
      <vt:lpstr>Источники</vt:lpstr>
      <vt:lpstr>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Larissa</dc:creator>
  <cp:lastModifiedBy>Larissa</cp:lastModifiedBy>
  <dcterms:created xsi:type="dcterms:W3CDTF">2016-10-17T11:57:22Z</dcterms:created>
  <dcterms:modified xsi:type="dcterms:W3CDTF">2016-12-15T18:36:23Z</dcterms:modified>
</cp:coreProperties>
</file>